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vatanen\Desktop\"/>
    </mc:Choice>
  </mc:AlternateContent>
  <bookViews>
    <workbookView xWindow="0" yWindow="0" windowWidth="23040" windowHeight="8328" tabRatio="768"/>
  </bookViews>
  <sheets>
    <sheet name="TOIMINTA" sheetId="1" r:id="rId1"/>
    <sheet name="OHJEET JA MÄÄRITELMÄT" sheetId="7" r:id="rId2"/>
    <sheet name="Case-esimerkkejä" sheetId="17" r:id="rId3"/>
    <sheet name="Tilastoinnin tarkoitus" sheetId="16" r:id="rId4"/>
    <sheet name="Tiedot liitolle" sheetId="15" r:id="rId5"/>
    <sheet name="Yhteenveto" sheetId="12" r:id="rId6"/>
    <sheet name="Muuttujat" sheetId="14" r:id="rId7"/>
    <sheet name="Excel for dummies" sheetId="10" r:id="rId8"/>
    <sheet name="VUOSIKELLO" sheetId="6" r:id="rId9"/>
    <sheet name="OHJEITA PÄIVITTÄJÄLLE" sheetId="9" r:id="rId10"/>
  </sheets>
  <definedNames>
    <definedName name="_GoBack" localSheetId="1">'OHJEET JA MÄÄRITELMÄT'!$A$351</definedName>
    <definedName name="ListBoxOutpu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PzW9xGDezSRUP5WzBv+kTdAOsQQ=="/>
    </ext>
  </extLst>
</workbook>
</file>

<file path=xl/calcChain.xml><?xml version="1.0" encoding="utf-8"?>
<calcChain xmlns="http://schemas.openxmlformats.org/spreadsheetml/2006/main">
  <c r="Y3" i="1" l="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X4" i="1" l="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D617" i="1" l="1"/>
  <c r="O617" i="1"/>
  <c r="S617" i="1"/>
  <c r="T617" i="1"/>
  <c r="X3" i="1"/>
  <c r="D18" i="1" l="1"/>
  <c r="D8" i="1"/>
  <c r="D9" i="1"/>
  <c r="D10" i="1"/>
  <c r="D11" i="1"/>
  <c r="D12" i="1"/>
  <c r="D13" i="1"/>
  <c r="D14" i="1"/>
  <c r="D15" i="1"/>
  <c r="D16" i="1"/>
  <c r="D17" i="1"/>
  <c r="S13" i="1"/>
  <c r="T13" i="1"/>
  <c r="D621" i="1"/>
  <c r="S621" i="1"/>
  <c r="T621" i="1"/>
  <c r="S11" i="1" l="1"/>
  <c r="T11" i="1"/>
  <c r="B34" i="15" l="1"/>
  <c r="A218" i="12"/>
  <c r="A217" i="12"/>
  <c r="A216" i="12"/>
  <c r="A215" i="12"/>
  <c r="A5" i="12"/>
  <c r="U5" i="12" s="1"/>
  <c r="A4" i="12"/>
  <c r="U4" i="12" s="1"/>
  <c r="R5" i="12"/>
  <c r="Q5" i="12"/>
  <c r="J5" i="12"/>
  <c r="D5" i="12"/>
  <c r="R4" i="12"/>
  <c r="Q4" i="12"/>
  <c r="D4" i="12"/>
  <c r="R3" i="12"/>
  <c r="A177" i="12"/>
  <c r="U177" i="12" s="1"/>
  <c r="A178" i="12"/>
  <c r="U178" i="12" s="1"/>
  <c r="A179" i="12"/>
  <c r="U179" i="12" s="1"/>
  <c r="A180" i="12"/>
  <c r="U180" i="12" s="1"/>
  <c r="A181" i="12"/>
  <c r="U181" i="12" s="1"/>
  <c r="A182" i="12"/>
  <c r="U182" i="12" s="1"/>
  <c r="A183" i="12"/>
  <c r="U183" i="12" s="1"/>
  <c r="A184" i="12"/>
  <c r="U184" i="12" s="1"/>
  <c r="A185" i="12"/>
  <c r="U185" i="12" s="1"/>
  <c r="A176" i="12"/>
  <c r="U176" i="12" s="1"/>
  <c r="B175" i="12"/>
  <c r="A223" i="12" s="1"/>
  <c r="A166" i="12"/>
  <c r="U166" i="12" s="1"/>
  <c r="A167" i="12"/>
  <c r="U167" i="12" s="1"/>
  <c r="A168" i="12"/>
  <c r="U168" i="12" s="1"/>
  <c r="A169" i="12"/>
  <c r="U169" i="12" s="1"/>
  <c r="A170" i="12"/>
  <c r="U170" i="12" s="1"/>
  <c r="A171" i="12"/>
  <c r="U171" i="12" s="1"/>
  <c r="A172" i="12"/>
  <c r="U172" i="12" s="1"/>
  <c r="A173" i="12"/>
  <c r="U173" i="12" s="1"/>
  <c r="A174" i="12"/>
  <c r="U174" i="12" s="1"/>
  <c r="A165" i="12"/>
  <c r="U165" i="12" s="1"/>
  <c r="B164" i="12"/>
  <c r="A222" i="12" s="1"/>
  <c r="A155" i="12"/>
  <c r="U155" i="12" s="1"/>
  <c r="A156" i="12"/>
  <c r="U156" i="12" s="1"/>
  <c r="A157" i="12"/>
  <c r="U157" i="12" s="1"/>
  <c r="A158" i="12"/>
  <c r="U158" i="12" s="1"/>
  <c r="A159" i="12"/>
  <c r="A160" i="12"/>
  <c r="U160" i="12" s="1"/>
  <c r="A161" i="12"/>
  <c r="U161" i="12" s="1"/>
  <c r="A162" i="12"/>
  <c r="U162" i="12" s="1"/>
  <c r="A163" i="12"/>
  <c r="U163" i="12" s="1"/>
  <c r="A154" i="12"/>
  <c r="U154" i="12" s="1"/>
  <c r="B153" i="12"/>
  <c r="A221" i="12" s="1"/>
  <c r="A144" i="12"/>
  <c r="U144" i="12" s="1"/>
  <c r="A145" i="12"/>
  <c r="U145" i="12" s="1"/>
  <c r="A146" i="12"/>
  <c r="U146" i="12" s="1"/>
  <c r="A147" i="12"/>
  <c r="U147" i="12" s="1"/>
  <c r="A148" i="12"/>
  <c r="A149" i="12"/>
  <c r="U149" i="12" s="1"/>
  <c r="A150" i="12"/>
  <c r="U150" i="12" s="1"/>
  <c r="A151" i="12"/>
  <c r="A152" i="12"/>
  <c r="U152" i="12" s="1"/>
  <c r="A143" i="12"/>
  <c r="U143" i="12" s="1"/>
  <c r="B142" i="12"/>
  <c r="A220" i="12" s="1"/>
  <c r="R185" i="12"/>
  <c r="Q185" i="12"/>
  <c r="L185" i="12"/>
  <c r="J185" i="12"/>
  <c r="D185" i="12"/>
  <c r="R184" i="12"/>
  <c r="Q184" i="12"/>
  <c r="L184" i="12"/>
  <c r="J184" i="12"/>
  <c r="D184" i="12"/>
  <c r="R183" i="12"/>
  <c r="Q183" i="12"/>
  <c r="L183" i="12"/>
  <c r="J183" i="12"/>
  <c r="D183" i="12"/>
  <c r="R182" i="12"/>
  <c r="Q182" i="12"/>
  <c r="L182" i="12"/>
  <c r="J182" i="12"/>
  <c r="D182" i="12"/>
  <c r="S181" i="12"/>
  <c r="T181" i="12" s="1"/>
  <c r="R181" i="12"/>
  <c r="Q181" i="12"/>
  <c r="O181" i="12"/>
  <c r="N181" i="12"/>
  <c r="P181" i="12" s="1"/>
  <c r="J181" i="12"/>
  <c r="G181" i="12"/>
  <c r="F181" i="12"/>
  <c r="E181" i="12"/>
  <c r="D181" i="12"/>
  <c r="B181" i="12"/>
  <c r="S180" i="12"/>
  <c r="T180" i="12" s="1"/>
  <c r="R180" i="12"/>
  <c r="Q180" i="12"/>
  <c r="O180" i="12"/>
  <c r="N180" i="12"/>
  <c r="P180" i="12" s="1"/>
  <c r="J180" i="12"/>
  <c r="G180" i="12"/>
  <c r="F180" i="12"/>
  <c r="E180" i="12"/>
  <c r="D180" i="12"/>
  <c r="B180" i="12"/>
  <c r="S179" i="12"/>
  <c r="T179" i="12" s="1"/>
  <c r="R179" i="12"/>
  <c r="Q179" i="12"/>
  <c r="O179" i="12"/>
  <c r="N179" i="12"/>
  <c r="P179" i="12" s="1"/>
  <c r="J179" i="12"/>
  <c r="G179" i="12"/>
  <c r="F179" i="12"/>
  <c r="E179" i="12"/>
  <c r="D179" i="12"/>
  <c r="B179" i="12"/>
  <c r="R178" i="12"/>
  <c r="Q178" i="12"/>
  <c r="L178" i="12"/>
  <c r="J178" i="12"/>
  <c r="D178" i="12"/>
  <c r="R177" i="12"/>
  <c r="Q177" i="12"/>
  <c r="L177" i="12"/>
  <c r="D177" i="12"/>
  <c r="R176" i="12"/>
  <c r="Q176" i="12"/>
  <c r="D176" i="12"/>
  <c r="U175" i="12"/>
  <c r="R174" i="12"/>
  <c r="Q174" i="12"/>
  <c r="L174" i="12"/>
  <c r="J174" i="12"/>
  <c r="D174" i="12"/>
  <c r="R173" i="12"/>
  <c r="Q173" i="12"/>
  <c r="J173" i="12"/>
  <c r="D173" i="12"/>
  <c r="R172" i="12"/>
  <c r="Q172" i="12"/>
  <c r="J172" i="12"/>
  <c r="D172" i="12"/>
  <c r="R171" i="12"/>
  <c r="Q171" i="12"/>
  <c r="L171" i="12"/>
  <c r="D171" i="12"/>
  <c r="R170" i="12"/>
  <c r="Q170" i="12"/>
  <c r="J170" i="12"/>
  <c r="D170" i="12"/>
  <c r="R169" i="12"/>
  <c r="Q169" i="12"/>
  <c r="L169" i="12"/>
  <c r="J169" i="12"/>
  <c r="D169" i="12"/>
  <c r="R168" i="12"/>
  <c r="Q168" i="12"/>
  <c r="L168" i="12"/>
  <c r="J168" i="12"/>
  <c r="D168" i="12"/>
  <c r="R167" i="12"/>
  <c r="Q167" i="12"/>
  <c r="L167" i="12"/>
  <c r="J167" i="12"/>
  <c r="D167" i="12"/>
  <c r="R166" i="12"/>
  <c r="Q166" i="12"/>
  <c r="L166" i="12"/>
  <c r="J166" i="12"/>
  <c r="D166" i="12"/>
  <c r="R165" i="12"/>
  <c r="Q165" i="12"/>
  <c r="D165" i="12"/>
  <c r="U164" i="12"/>
  <c r="R163" i="12"/>
  <c r="Q163" i="12"/>
  <c r="L163" i="12"/>
  <c r="J163" i="12"/>
  <c r="D163" i="12"/>
  <c r="S162" i="12"/>
  <c r="T162" i="12" s="1"/>
  <c r="R162" i="12"/>
  <c r="Q162" i="12"/>
  <c r="O162" i="12"/>
  <c r="N162" i="12"/>
  <c r="P162" i="12" s="1"/>
  <c r="J162" i="12"/>
  <c r="G162" i="12"/>
  <c r="F162" i="12"/>
  <c r="E162" i="12"/>
  <c r="D162" i="12"/>
  <c r="B162" i="12"/>
  <c r="S161" i="12"/>
  <c r="T161" i="12" s="1"/>
  <c r="R161" i="12"/>
  <c r="Q161" i="12"/>
  <c r="O161" i="12"/>
  <c r="N161" i="12"/>
  <c r="P161" i="12" s="1"/>
  <c r="L161" i="12"/>
  <c r="G161" i="12"/>
  <c r="F161" i="12"/>
  <c r="E161" i="12"/>
  <c r="D161" i="12"/>
  <c r="B161" i="12"/>
  <c r="R160" i="12"/>
  <c r="Q160" i="12"/>
  <c r="L160" i="12"/>
  <c r="D160" i="12"/>
  <c r="R159" i="12"/>
  <c r="Q159" i="12"/>
  <c r="L159" i="12"/>
  <c r="J159" i="12"/>
  <c r="D159" i="12"/>
  <c r="U159" i="12"/>
  <c r="R158" i="12"/>
  <c r="Q158" i="12"/>
  <c r="L158" i="12"/>
  <c r="J158" i="12"/>
  <c r="D158" i="12"/>
  <c r="R157" i="12"/>
  <c r="Q157" i="12"/>
  <c r="L157" i="12"/>
  <c r="D157" i="12"/>
  <c r="R156" i="12"/>
  <c r="Q156" i="12"/>
  <c r="J156" i="12"/>
  <c r="D156" i="12"/>
  <c r="R155" i="12"/>
  <c r="Q155" i="12"/>
  <c r="J155" i="12"/>
  <c r="D155" i="12"/>
  <c r="R154" i="12"/>
  <c r="Q154" i="12"/>
  <c r="J154" i="12"/>
  <c r="D154" i="12"/>
  <c r="U153" i="12"/>
  <c r="R152" i="12"/>
  <c r="Q152" i="12"/>
  <c r="L152" i="12"/>
  <c r="J152" i="12"/>
  <c r="D152" i="12"/>
  <c r="U151" i="12"/>
  <c r="R151" i="12"/>
  <c r="Q151" i="12"/>
  <c r="L151" i="12"/>
  <c r="J151" i="12"/>
  <c r="D151" i="12"/>
  <c r="S150" i="12"/>
  <c r="T150" i="12" s="1"/>
  <c r="R150" i="12"/>
  <c r="Q150" i="12"/>
  <c r="O150" i="12"/>
  <c r="N150" i="12"/>
  <c r="P150" i="12" s="1"/>
  <c r="J150" i="12"/>
  <c r="G150" i="12"/>
  <c r="F150" i="12"/>
  <c r="E150" i="12"/>
  <c r="D150" i="12"/>
  <c r="B150" i="12"/>
  <c r="R149" i="12"/>
  <c r="Q149" i="12"/>
  <c r="L149" i="12"/>
  <c r="J149" i="12"/>
  <c r="D149" i="12"/>
  <c r="U148" i="12"/>
  <c r="R148" i="12"/>
  <c r="Q148" i="12"/>
  <c r="L148" i="12"/>
  <c r="J148" i="12"/>
  <c r="D148" i="12"/>
  <c r="R147" i="12"/>
  <c r="Q147" i="12"/>
  <c r="L147" i="12"/>
  <c r="D147" i="12"/>
  <c r="R146" i="12"/>
  <c r="Q146" i="12"/>
  <c r="L146" i="12"/>
  <c r="J146" i="12"/>
  <c r="D146" i="12"/>
  <c r="R145" i="12"/>
  <c r="Q145" i="12"/>
  <c r="D145" i="12"/>
  <c r="R144" i="12"/>
  <c r="Q144" i="12"/>
  <c r="J144" i="12"/>
  <c r="D144" i="12"/>
  <c r="R143" i="12"/>
  <c r="Q143" i="12"/>
  <c r="J143" i="12"/>
  <c r="D143" i="12"/>
  <c r="U142" i="12"/>
  <c r="A133" i="12"/>
  <c r="U133" i="12" s="1"/>
  <c r="A134" i="12"/>
  <c r="U134" i="12" s="1"/>
  <c r="A135" i="12"/>
  <c r="U135" i="12" s="1"/>
  <c r="A136" i="12"/>
  <c r="U136" i="12" s="1"/>
  <c r="A137" i="12"/>
  <c r="U137" i="12" s="1"/>
  <c r="A138" i="12"/>
  <c r="U138" i="12" s="1"/>
  <c r="A139" i="12"/>
  <c r="U139" i="12" s="1"/>
  <c r="A140" i="12"/>
  <c r="U140" i="12" s="1"/>
  <c r="A141" i="12"/>
  <c r="U141" i="12" s="1"/>
  <c r="A132" i="12"/>
  <c r="U132" i="12" s="1"/>
  <c r="B131" i="12"/>
  <c r="A219" i="12" s="1"/>
  <c r="A128" i="12"/>
  <c r="U128" i="12" s="1"/>
  <c r="A129" i="12"/>
  <c r="U129" i="12" s="1"/>
  <c r="A130" i="12"/>
  <c r="U130" i="12" s="1"/>
  <c r="A127" i="12"/>
  <c r="U127" i="12" s="1"/>
  <c r="R141" i="12"/>
  <c r="Q141" i="12"/>
  <c r="J141" i="12"/>
  <c r="D141" i="12"/>
  <c r="R140" i="12"/>
  <c r="Q140" i="12"/>
  <c r="L140" i="12"/>
  <c r="J140" i="12"/>
  <c r="D140" i="12"/>
  <c r="R139" i="12"/>
  <c r="Q139" i="12"/>
  <c r="L139" i="12"/>
  <c r="J139" i="12"/>
  <c r="D139" i="12"/>
  <c r="R138" i="12"/>
  <c r="Q138" i="12"/>
  <c r="L138" i="12"/>
  <c r="J138" i="12"/>
  <c r="D138" i="12"/>
  <c r="R137" i="12"/>
  <c r="Q137" i="12"/>
  <c r="L137" i="12"/>
  <c r="D137" i="12"/>
  <c r="R136" i="12"/>
  <c r="Q136" i="12"/>
  <c r="L136" i="12"/>
  <c r="J136" i="12"/>
  <c r="D136" i="12"/>
  <c r="R135" i="12"/>
  <c r="Q135" i="12"/>
  <c r="J135" i="12"/>
  <c r="D135" i="12"/>
  <c r="R134" i="12"/>
  <c r="Q134" i="12"/>
  <c r="J134" i="12"/>
  <c r="D134" i="12"/>
  <c r="R133" i="12"/>
  <c r="Q133" i="12"/>
  <c r="L133" i="12"/>
  <c r="D133" i="12"/>
  <c r="R132" i="12"/>
  <c r="Q132" i="12"/>
  <c r="J132" i="12"/>
  <c r="D132" i="12"/>
  <c r="U131" i="12"/>
  <c r="R130" i="12"/>
  <c r="Q130" i="12"/>
  <c r="D130" i="12"/>
  <c r="R129" i="12"/>
  <c r="Q129" i="12"/>
  <c r="L129" i="12"/>
  <c r="D129" i="12"/>
  <c r="R128" i="12"/>
  <c r="Q128" i="12"/>
  <c r="L128" i="12"/>
  <c r="J128" i="12"/>
  <c r="D128" i="12"/>
  <c r="R127" i="12"/>
  <c r="Q127" i="12"/>
  <c r="J127" i="12"/>
  <c r="D127" i="12"/>
  <c r="U126" i="12"/>
  <c r="A116" i="12"/>
  <c r="U116" i="12" s="1"/>
  <c r="A117" i="12"/>
  <c r="U117" i="12" s="1"/>
  <c r="A118" i="12"/>
  <c r="U118" i="12" s="1"/>
  <c r="A119" i="12"/>
  <c r="U119" i="12" s="1"/>
  <c r="A120" i="12"/>
  <c r="U120" i="12" s="1"/>
  <c r="A121" i="12"/>
  <c r="U121" i="12" s="1"/>
  <c r="A122" i="12"/>
  <c r="U122" i="12" s="1"/>
  <c r="A123" i="12"/>
  <c r="U123" i="12" s="1"/>
  <c r="A124" i="12"/>
  <c r="U124" i="12" s="1"/>
  <c r="A125" i="12"/>
  <c r="U125" i="12" s="1"/>
  <c r="A115" i="12"/>
  <c r="U115" i="12" s="1"/>
  <c r="A104" i="12"/>
  <c r="U104" i="12" s="1"/>
  <c r="A105" i="12"/>
  <c r="U105" i="12" s="1"/>
  <c r="A106" i="12"/>
  <c r="U106" i="12" s="1"/>
  <c r="A107" i="12"/>
  <c r="A108" i="12"/>
  <c r="U108" i="12" s="1"/>
  <c r="A109" i="12"/>
  <c r="U109" i="12" s="1"/>
  <c r="A110" i="12"/>
  <c r="U110" i="12" s="1"/>
  <c r="A111" i="12"/>
  <c r="U111" i="12" s="1"/>
  <c r="A112" i="12"/>
  <c r="U112" i="12" s="1"/>
  <c r="A113" i="12"/>
  <c r="U113" i="12" s="1"/>
  <c r="A103" i="12"/>
  <c r="U103" i="12" s="1"/>
  <c r="R125" i="12"/>
  <c r="Q125" i="12"/>
  <c r="L125" i="12"/>
  <c r="D125" i="12"/>
  <c r="R124" i="12"/>
  <c r="Q124" i="12"/>
  <c r="L124" i="12"/>
  <c r="J124" i="12"/>
  <c r="D124" i="12"/>
  <c r="B124" i="12"/>
  <c r="R123" i="12"/>
  <c r="Q123" i="12"/>
  <c r="L123" i="12"/>
  <c r="J123" i="12"/>
  <c r="D123" i="12"/>
  <c r="B123" i="12"/>
  <c r="S122" i="12"/>
  <c r="T122" i="12" s="1"/>
  <c r="R122" i="12"/>
  <c r="Q122" i="12"/>
  <c r="O122" i="12"/>
  <c r="N122" i="12"/>
  <c r="P122" i="12" s="1"/>
  <c r="L122" i="12"/>
  <c r="J122" i="12"/>
  <c r="G122" i="12"/>
  <c r="F122" i="12"/>
  <c r="E122" i="12"/>
  <c r="D122" i="12"/>
  <c r="B122" i="12"/>
  <c r="S121" i="12"/>
  <c r="T121" i="12" s="1"/>
  <c r="R121" i="12"/>
  <c r="Q121" i="12"/>
  <c r="O121" i="12"/>
  <c r="N121" i="12"/>
  <c r="P121" i="12" s="1"/>
  <c r="J121" i="12"/>
  <c r="G121" i="12"/>
  <c r="F121" i="12"/>
  <c r="E121" i="12"/>
  <c r="D121" i="12"/>
  <c r="B121" i="12"/>
  <c r="S120" i="12"/>
  <c r="T120" i="12" s="1"/>
  <c r="R120" i="12"/>
  <c r="Q120" i="12"/>
  <c r="O120" i="12"/>
  <c r="N120" i="12"/>
  <c r="P120" i="12" s="1"/>
  <c r="J120" i="12"/>
  <c r="G120" i="12"/>
  <c r="F120" i="12"/>
  <c r="E120" i="12"/>
  <c r="D120" i="12"/>
  <c r="B120" i="12"/>
  <c r="R119" i="12"/>
  <c r="Q119" i="12"/>
  <c r="L119" i="12"/>
  <c r="D119" i="12"/>
  <c r="R118" i="12"/>
  <c r="Q118" i="12"/>
  <c r="L118" i="12"/>
  <c r="J118" i="12"/>
  <c r="D118" i="12"/>
  <c r="R117" i="12"/>
  <c r="Q117" i="12"/>
  <c r="L117" i="12"/>
  <c r="J117" i="12"/>
  <c r="D117" i="12"/>
  <c r="R116" i="12"/>
  <c r="Q116" i="12"/>
  <c r="L116" i="12"/>
  <c r="D116" i="12"/>
  <c r="R115" i="12"/>
  <c r="Q115" i="12"/>
  <c r="D115" i="12"/>
  <c r="U114" i="12"/>
  <c r="R113" i="12"/>
  <c r="Q113" i="12"/>
  <c r="L113" i="12"/>
  <c r="D113" i="12"/>
  <c r="S112" i="12"/>
  <c r="T112" i="12" s="1"/>
  <c r="R112" i="12"/>
  <c r="Q112" i="12"/>
  <c r="O112" i="12"/>
  <c r="N112" i="12"/>
  <c r="P112" i="12" s="1"/>
  <c r="G112" i="12"/>
  <c r="F112" i="12"/>
  <c r="E112" i="12"/>
  <c r="D112" i="12"/>
  <c r="B112" i="12"/>
  <c r="R111" i="12"/>
  <c r="Q111" i="12"/>
  <c r="L111" i="12"/>
  <c r="J111" i="12"/>
  <c r="D111" i="12"/>
  <c r="B111" i="12"/>
  <c r="S110" i="12"/>
  <c r="T110" i="12" s="1"/>
  <c r="R110" i="12"/>
  <c r="Q110" i="12"/>
  <c r="O110" i="12"/>
  <c r="N110" i="12"/>
  <c r="P110" i="12" s="1"/>
  <c r="J110" i="12"/>
  <c r="G110" i="12"/>
  <c r="F110" i="12"/>
  <c r="E110" i="12"/>
  <c r="D110" i="12"/>
  <c r="B110" i="12"/>
  <c r="R109" i="12"/>
  <c r="Q109" i="12"/>
  <c r="L109" i="12"/>
  <c r="J109" i="12"/>
  <c r="D109" i="12"/>
  <c r="S108" i="12"/>
  <c r="T108" i="12" s="1"/>
  <c r="R108" i="12"/>
  <c r="Q108" i="12"/>
  <c r="O108" i="12"/>
  <c r="N108" i="12"/>
  <c r="P108" i="12" s="1"/>
  <c r="L108" i="12"/>
  <c r="J108" i="12"/>
  <c r="G108" i="12"/>
  <c r="F108" i="12"/>
  <c r="E108" i="12"/>
  <c r="D108" i="12"/>
  <c r="B108" i="12"/>
  <c r="U107" i="12"/>
  <c r="R107" i="12"/>
  <c r="Q107" i="12"/>
  <c r="L107" i="12"/>
  <c r="J107" i="12"/>
  <c r="D107" i="12"/>
  <c r="S106" i="12"/>
  <c r="T106" i="12" s="1"/>
  <c r="R106" i="12"/>
  <c r="Q106" i="12"/>
  <c r="O106" i="12"/>
  <c r="N106" i="12"/>
  <c r="P106" i="12" s="1"/>
  <c r="L106" i="12"/>
  <c r="G106" i="12"/>
  <c r="F106" i="12"/>
  <c r="E106" i="12"/>
  <c r="D106" i="12"/>
  <c r="B106" i="12"/>
  <c r="R105" i="12"/>
  <c r="Q105" i="12"/>
  <c r="L105" i="12"/>
  <c r="J105" i="12"/>
  <c r="D105" i="12"/>
  <c r="R104" i="12"/>
  <c r="Q104" i="12"/>
  <c r="J104" i="12"/>
  <c r="D104" i="12"/>
  <c r="R103" i="12"/>
  <c r="Q103" i="12"/>
  <c r="J103" i="12"/>
  <c r="D103" i="12"/>
  <c r="R102" i="12"/>
  <c r="A92" i="12"/>
  <c r="U92" i="12" s="1"/>
  <c r="A93" i="12"/>
  <c r="U93" i="12" s="1"/>
  <c r="A94" i="12"/>
  <c r="U94" i="12" s="1"/>
  <c r="A95" i="12"/>
  <c r="U95" i="12" s="1"/>
  <c r="A96" i="12"/>
  <c r="U96" i="12" s="1"/>
  <c r="A97" i="12"/>
  <c r="U97" i="12" s="1"/>
  <c r="A98" i="12"/>
  <c r="U98" i="12" s="1"/>
  <c r="A99" i="12"/>
  <c r="U99" i="12" s="1"/>
  <c r="A100" i="12"/>
  <c r="U100" i="12" s="1"/>
  <c r="A101" i="12"/>
  <c r="U101" i="12" s="1"/>
  <c r="A91" i="12"/>
  <c r="U91" i="12" s="1"/>
  <c r="A80" i="12"/>
  <c r="U80" i="12" s="1"/>
  <c r="A81" i="12"/>
  <c r="U81" i="12" s="1"/>
  <c r="A82" i="12"/>
  <c r="U82" i="12" s="1"/>
  <c r="A83" i="12"/>
  <c r="U83" i="12" s="1"/>
  <c r="A84" i="12"/>
  <c r="U84" i="12" s="1"/>
  <c r="A85" i="12"/>
  <c r="U85" i="12" s="1"/>
  <c r="A86" i="12"/>
  <c r="U86" i="12" s="1"/>
  <c r="A87" i="12"/>
  <c r="U87" i="12" s="1"/>
  <c r="A88" i="12"/>
  <c r="U88" i="12" s="1"/>
  <c r="A89" i="12"/>
  <c r="U89" i="12" s="1"/>
  <c r="A79" i="12"/>
  <c r="U79" i="12" s="1"/>
  <c r="R101" i="12"/>
  <c r="Q101" i="12"/>
  <c r="J101" i="12"/>
  <c r="D101" i="12"/>
  <c r="R100" i="12"/>
  <c r="Q100" i="12"/>
  <c r="L100" i="12"/>
  <c r="J100" i="12"/>
  <c r="D100" i="12"/>
  <c r="R99" i="12"/>
  <c r="Q99" i="12"/>
  <c r="L99" i="12"/>
  <c r="J99" i="12"/>
  <c r="D99" i="12"/>
  <c r="R98" i="12"/>
  <c r="Q98" i="12"/>
  <c r="L98" i="12"/>
  <c r="J98" i="12"/>
  <c r="D98" i="12"/>
  <c r="R97" i="12"/>
  <c r="Q97" i="12"/>
  <c r="L97" i="12"/>
  <c r="J97" i="12"/>
  <c r="D97" i="12"/>
  <c r="R96" i="12"/>
  <c r="Q96" i="12"/>
  <c r="J96" i="12"/>
  <c r="D96" i="12"/>
  <c r="B96" i="12"/>
  <c r="S95" i="12"/>
  <c r="T95" i="12" s="1"/>
  <c r="R95" i="12"/>
  <c r="Q95" i="12"/>
  <c r="O95" i="12"/>
  <c r="N95" i="12"/>
  <c r="P95" i="12" s="1"/>
  <c r="J95" i="12"/>
  <c r="G95" i="12"/>
  <c r="F95" i="12"/>
  <c r="E95" i="12"/>
  <c r="D95" i="12"/>
  <c r="B95" i="12"/>
  <c r="R94" i="12"/>
  <c r="Q94" i="12"/>
  <c r="O94" i="12"/>
  <c r="J94" i="12"/>
  <c r="D94" i="12"/>
  <c r="R93" i="12"/>
  <c r="Q93" i="12"/>
  <c r="L93" i="12"/>
  <c r="D93" i="12"/>
  <c r="R92" i="12"/>
  <c r="Q92" i="12"/>
  <c r="L92" i="12"/>
  <c r="J92" i="12"/>
  <c r="D92" i="12"/>
  <c r="R91" i="12"/>
  <c r="Q91" i="12"/>
  <c r="L91" i="12"/>
  <c r="D91" i="12"/>
  <c r="R89" i="12"/>
  <c r="Q89" i="12"/>
  <c r="L89" i="12"/>
  <c r="J89" i="12"/>
  <c r="D89" i="12"/>
  <c r="R88" i="12"/>
  <c r="Q88" i="12"/>
  <c r="L88" i="12"/>
  <c r="J88" i="12"/>
  <c r="D88" i="12"/>
  <c r="R87" i="12"/>
  <c r="Q87" i="12"/>
  <c r="L87" i="12"/>
  <c r="J87" i="12"/>
  <c r="D87" i="12"/>
  <c r="R86" i="12"/>
  <c r="Q86" i="12"/>
  <c r="L86" i="12"/>
  <c r="J86" i="12"/>
  <c r="D86" i="12"/>
  <c r="R85" i="12"/>
  <c r="Q85" i="12"/>
  <c r="L85" i="12"/>
  <c r="J85" i="12"/>
  <c r="D85" i="12"/>
  <c r="R84" i="12"/>
  <c r="Q84" i="12"/>
  <c r="L84" i="12"/>
  <c r="J84" i="12"/>
  <c r="D84" i="12"/>
  <c r="S83" i="12"/>
  <c r="T83" i="12" s="1"/>
  <c r="R83" i="12"/>
  <c r="Q83" i="12"/>
  <c r="O83" i="12"/>
  <c r="N83" i="12"/>
  <c r="P83" i="12" s="1"/>
  <c r="J83" i="12"/>
  <c r="G83" i="12"/>
  <c r="F83" i="12"/>
  <c r="E83" i="12"/>
  <c r="D83" i="12"/>
  <c r="B83" i="12"/>
  <c r="S82" i="12"/>
  <c r="T82" i="12" s="1"/>
  <c r="R82" i="12"/>
  <c r="Q82" i="12"/>
  <c r="O82" i="12"/>
  <c r="N82" i="12"/>
  <c r="P82" i="12" s="1"/>
  <c r="J82" i="12"/>
  <c r="G82" i="12"/>
  <c r="F82" i="12"/>
  <c r="E82" i="12"/>
  <c r="D82" i="12"/>
  <c r="B82" i="12"/>
  <c r="S81" i="12"/>
  <c r="T81" i="12" s="1"/>
  <c r="R81" i="12"/>
  <c r="Q81" i="12"/>
  <c r="O81" i="12"/>
  <c r="N81" i="12"/>
  <c r="P81" i="12" s="1"/>
  <c r="G81" i="12"/>
  <c r="F81" i="12"/>
  <c r="E81" i="12"/>
  <c r="D81" i="12"/>
  <c r="B81" i="12"/>
  <c r="R80" i="12"/>
  <c r="Q80" i="12"/>
  <c r="J80" i="12"/>
  <c r="D80" i="12"/>
  <c r="R79" i="12"/>
  <c r="Q79" i="12"/>
  <c r="L79" i="12"/>
  <c r="D79" i="12"/>
  <c r="R78" i="12"/>
  <c r="A70" i="12"/>
  <c r="U70" i="12" s="1"/>
  <c r="A71" i="12"/>
  <c r="U71" i="12" s="1"/>
  <c r="A72" i="12"/>
  <c r="U72" i="12" s="1"/>
  <c r="A73" i="12"/>
  <c r="U73" i="12" s="1"/>
  <c r="A74" i="12"/>
  <c r="U74" i="12" s="1"/>
  <c r="A75" i="12"/>
  <c r="U75" i="12" s="1"/>
  <c r="A76" i="12"/>
  <c r="U76" i="12" s="1"/>
  <c r="A77" i="12"/>
  <c r="U77" i="12" s="1"/>
  <c r="A69" i="12"/>
  <c r="U69" i="12" s="1"/>
  <c r="R77" i="12"/>
  <c r="Q77" i="12"/>
  <c r="L77" i="12"/>
  <c r="J77" i="12"/>
  <c r="D77" i="12"/>
  <c r="B77" i="12"/>
  <c r="R76" i="12"/>
  <c r="Q76" i="12"/>
  <c r="L76" i="12"/>
  <c r="J76" i="12"/>
  <c r="D76" i="12"/>
  <c r="B76" i="12"/>
  <c r="S75" i="12"/>
  <c r="R75" i="12"/>
  <c r="Q75" i="12"/>
  <c r="L75" i="12"/>
  <c r="D75" i="12"/>
  <c r="B75" i="12"/>
  <c r="S74" i="12"/>
  <c r="T74" i="12" s="1"/>
  <c r="R74" i="12"/>
  <c r="Q74" i="12"/>
  <c r="O74" i="12"/>
  <c r="N74" i="12"/>
  <c r="P74" i="12" s="1"/>
  <c r="L74" i="12"/>
  <c r="J74" i="12"/>
  <c r="G74" i="12"/>
  <c r="F74" i="12"/>
  <c r="E74" i="12"/>
  <c r="D74" i="12"/>
  <c r="B74" i="12"/>
  <c r="R73" i="12"/>
  <c r="Q73" i="12"/>
  <c r="L73" i="12"/>
  <c r="J73" i="12"/>
  <c r="D73" i="12"/>
  <c r="R72" i="12"/>
  <c r="Q72" i="12"/>
  <c r="L72" i="12"/>
  <c r="J72" i="12"/>
  <c r="D72" i="12"/>
  <c r="R71" i="12"/>
  <c r="Q71" i="12"/>
  <c r="J71" i="12"/>
  <c r="D71" i="12"/>
  <c r="R70" i="12"/>
  <c r="Q70" i="12"/>
  <c r="J70" i="12"/>
  <c r="D70" i="12"/>
  <c r="B70" i="12"/>
  <c r="R69" i="12"/>
  <c r="Q69" i="12"/>
  <c r="D69" i="12"/>
  <c r="R68" i="12"/>
  <c r="A65" i="12"/>
  <c r="U65" i="12" s="1"/>
  <c r="A66" i="12"/>
  <c r="U66" i="12" s="1"/>
  <c r="A67" i="12"/>
  <c r="U67" i="12" s="1"/>
  <c r="A64" i="12"/>
  <c r="U64" i="12" s="1"/>
  <c r="S67" i="12"/>
  <c r="T67" i="12" s="1"/>
  <c r="R67" i="12"/>
  <c r="Q67" i="12"/>
  <c r="D67" i="12"/>
  <c r="R66" i="12"/>
  <c r="Q66" i="12"/>
  <c r="L66" i="12"/>
  <c r="J66" i="12"/>
  <c r="D66" i="12"/>
  <c r="R65" i="12"/>
  <c r="Q65" i="12"/>
  <c r="J65" i="12"/>
  <c r="D65" i="12"/>
  <c r="R64" i="12"/>
  <c r="Q64" i="12"/>
  <c r="D64" i="12"/>
  <c r="R63" i="12"/>
  <c r="A60" i="12"/>
  <c r="U60" i="12" s="1"/>
  <c r="A61" i="12"/>
  <c r="U61" i="12" s="1"/>
  <c r="A62" i="12"/>
  <c r="U62" i="12" s="1"/>
  <c r="A59" i="12"/>
  <c r="U59" i="12" s="1"/>
  <c r="R62" i="12"/>
  <c r="Q62" i="12"/>
  <c r="J62" i="12"/>
  <c r="D62" i="12"/>
  <c r="R61" i="12"/>
  <c r="Q61" i="12"/>
  <c r="J61" i="12"/>
  <c r="D61" i="12"/>
  <c r="R60" i="12"/>
  <c r="Q60" i="12"/>
  <c r="D60" i="12"/>
  <c r="R59" i="12"/>
  <c r="Q59" i="12"/>
  <c r="D59" i="12"/>
  <c r="A33" i="12"/>
  <c r="U33" i="12" s="1"/>
  <c r="A34" i="12"/>
  <c r="U34" i="12" s="1"/>
  <c r="A35" i="12"/>
  <c r="U35" i="12" s="1"/>
  <c r="A36" i="12"/>
  <c r="U36" i="12" s="1"/>
  <c r="A37" i="12"/>
  <c r="A38" i="12"/>
  <c r="U38" i="12" s="1"/>
  <c r="A39" i="12"/>
  <c r="U39" i="12" s="1"/>
  <c r="A40" i="12"/>
  <c r="A41" i="12"/>
  <c r="U41" i="12" s="1"/>
  <c r="A42" i="12"/>
  <c r="U42" i="12" s="1"/>
  <c r="A32" i="12"/>
  <c r="U32" i="12" s="1"/>
  <c r="S42" i="12"/>
  <c r="T42" i="12" s="1"/>
  <c r="R42" i="12"/>
  <c r="Q42" i="12"/>
  <c r="O42" i="12"/>
  <c r="N42" i="12"/>
  <c r="P42" i="12" s="1"/>
  <c r="L42" i="12"/>
  <c r="J42" i="12"/>
  <c r="G42" i="12"/>
  <c r="F42" i="12"/>
  <c r="E42" i="12"/>
  <c r="D42" i="12"/>
  <c r="B42" i="12"/>
  <c r="S41" i="12"/>
  <c r="T41" i="12" s="1"/>
  <c r="R41" i="12"/>
  <c r="Q41" i="12"/>
  <c r="O41" i="12"/>
  <c r="N41" i="12"/>
  <c r="P41" i="12" s="1"/>
  <c r="L41" i="12"/>
  <c r="J41" i="12"/>
  <c r="G41" i="12"/>
  <c r="F41" i="12"/>
  <c r="E41" i="12"/>
  <c r="D41" i="12"/>
  <c r="B41" i="12"/>
  <c r="S40" i="12"/>
  <c r="T40" i="12" s="1"/>
  <c r="R40" i="12"/>
  <c r="Q40" i="12"/>
  <c r="O40" i="12"/>
  <c r="N40" i="12"/>
  <c r="P40" i="12" s="1"/>
  <c r="L40" i="12"/>
  <c r="J40" i="12"/>
  <c r="G40" i="12"/>
  <c r="F40" i="12"/>
  <c r="E40" i="12"/>
  <c r="D40" i="12"/>
  <c r="B40" i="12"/>
  <c r="U40" i="12"/>
  <c r="S39" i="12"/>
  <c r="T39" i="12" s="1"/>
  <c r="R39" i="12"/>
  <c r="Q39" i="12"/>
  <c r="O39" i="12"/>
  <c r="N39" i="12"/>
  <c r="P39" i="12" s="1"/>
  <c r="L39" i="12"/>
  <c r="J39" i="12"/>
  <c r="G39" i="12"/>
  <c r="F39" i="12"/>
  <c r="E39" i="12"/>
  <c r="D39" i="12"/>
  <c r="B39" i="12"/>
  <c r="S38" i="12"/>
  <c r="T38" i="12" s="1"/>
  <c r="R38" i="12"/>
  <c r="Q38" i="12"/>
  <c r="O38" i="12"/>
  <c r="N38" i="12"/>
  <c r="P38" i="12" s="1"/>
  <c r="L38" i="12"/>
  <c r="J38" i="12"/>
  <c r="G38" i="12"/>
  <c r="F38" i="12"/>
  <c r="E38" i="12"/>
  <c r="D38" i="12"/>
  <c r="B38" i="12"/>
  <c r="S37" i="12"/>
  <c r="T37" i="12" s="1"/>
  <c r="R37" i="12"/>
  <c r="Q37" i="12"/>
  <c r="O37" i="12"/>
  <c r="N37" i="12"/>
  <c r="P37" i="12" s="1"/>
  <c r="L37" i="12"/>
  <c r="J37" i="12"/>
  <c r="G37" i="12"/>
  <c r="F37" i="12"/>
  <c r="E37" i="12"/>
  <c r="D37" i="12"/>
  <c r="B37" i="12"/>
  <c r="U37" i="12"/>
  <c r="R36" i="12"/>
  <c r="Q36" i="12"/>
  <c r="L36" i="12"/>
  <c r="J36" i="12"/>
  <c r="D36" i="12"/>
  <c r="R35" i="12"/>
  <c r="Q35" i="12"/>
  <c r="L35" i="12"/>
  <c r="D35" i="12"/>
  <c r="R34" i="12"/>
  <c r="Q34" i="12"/>
  <c r="L34" i="12"/>
  <c r="J34" i="12"/>
  <c r="D34" i="12"/>
  <c r="S33" i="12"/>
  <c r="T33" i="12" s="1"/>
  <c r="R33" i="12"/>
  <c r="Q33" i="12"/>
  <c r="O33" i="12"/>
  <c r="N33" i="12"/>
  <c r="P33" i="12" s="1"/>
  <c r="L33" i="12"/>
  <c r="J33" i="12"/>
  <c r="G33" i="12"/>
  <c r="F33" i="12"/>
  <c r="E33" i="12"/>
  <c r="D33" i="12"/>
  <c r="B33" i="12"/>
  <c r="R32" i="12"/>
  <c r="Q32" i="12"/>
  <c r="D32" i="12"/>
  <c r="Q213" i="12" l="1"/>
  <c r="D218" i="12"/>
  <c r="Q217" i="12"/>
  <c r="Q214" i="12"/>
  <c r="Q221" i="12"/>
  <c r="D217" i="12"/>
  <c r="D223" i="12"/>
  <c r="Q218" i="12"/>
  <c r="R220" i="12"/>
  <c r="R206" i="12"/>
  <c r="D213" i="12"/>
  <c r="D214" i="12"/>
  <c r="T75" i="12"/>
  <c r="C121" i="12"/>
  <c r="Q212" i="12"/>
  <c r="R218" i="12"/>
  <c r="D219" i="12"/>
  <c r="Q219" i="12"/>
  <c r="R221" i="12"/>
  <c r="R223" i="12"/>
  <c r="Q209" i="12"/>
  <c r="R219" i="12"/>
  <c r="D212" i="12"/>
  <c r="D209" i="12"/>
  <c r="R212" i="12"/>
  <c r="R209" i="12"/>
  <c r="D211" i="12"/>
  <c r="Q211" i="12"/>
  <c r="D215" i="12"/>
  <c r="Q215" i="12"/>
  <c r="R211" i="12"/>
  <c r="R215" i="12"/>
  <c r="D220" i="12"/>
  <c r="Q220" i="12"/>
  <c r="Q223" i="12"/>
  <c r="R214" i="12"/>
  <c r="D216" i="12"/>
  <c r="Q216" i="12"/>
  <c r="R217" i="12"/>
  <c r="D222" i="12"/>
  <c r="Q222" i="12"/>
  <c r="R213" i="12"/>
  <c r="R216" i="12"/>
  <c r="R222" i="12"/>
  <c r="D221" i="12"/>
  <c r="Q206" i="12"/>
  <c r="D206" i="12"/>
  <c r="C181" i="12"/>
  <c r="C162" i="12"/>
  <c r="C180" i="12"/>
  <c r="C150" i="12"/>
  <c r="C161" i="12"/>
  <c r="C83" i="12"/>
  <c r="C179" i="12"/>
  <c r="C82" i="12"/>
  <c r="C81" i="12"/>
  <c r="C95" i="12"/>
  <c r="C108" i="12"/>
  <c r="C106" i="12"/>
  <c r="C110" i="12"/>
  <c r="C120" i="12"/>
  <c r="C112" i="12"/>
  <c r="C122" i="12"/>
  <c r="C74" i="12"/>
  <c r="C37" i="12"/>
  <c r="C41" i="12"/>
  <c r="C33" i="12"/>
  <c r="C38" i="12"/>
  <c r="C42" i="12"/>
  <c r="C39" i="12"/>
  <c r="C40" i="12"/>
  <c r="G56" i="12"/>
  <c r="G51" i="12"/>
  <c r="G49" i="12"/>
  <c r="G28" i="12"/>
  <c r="G27" i="12"/>
  <c r="G16" i="12"/>
  <c r="G15" i="12"/>
  <c r="G14" i="12"/>
  <c r="D620" i="1"/>
  <c r="D622" i="1"/>
  <c r="D201" i="12" l="1"/>
  <c r="D200" i="12"/>
  <c r="D199" i="12"/>
  <c r="D198" i="12"/>
  <c r="D194" i="12"/>
  <c r="D193" i="12"/>
  <c r="D192" i="12"/>
  <c r="U201" i="12"/>
  <c r="R201" i="12"/>
  <c r="Q201" i="12"/>
  <c r="U200" i="12"/>
  <c r="R200" i="12"/>
  <c r="Q200" i="12"/>
  <c r="J200" i="12"/>
  <c r="U199" i="12"/>
  <c r="R199" i="12"/>
  <c r="Q199" i="12"/>
  <c r="U198" i="12"/>
  <c r="R198" i="12"/>
  <c r="Q198" i="12"/>
  <c r="L198" i="12"/>
  <c r="U197" i="12"/>
  <c r="U194" i="12"/>
  <c r="R194" i="12"/>
  <c r="Q194" i="12"/>
  <c r="U193" i="12"/>
  <c r="R193" i="12"/>
  <c r="Q193" i="12"/>
  <c r="J193" i="12"/>
  <c r="U192" i="12"/>
  <c r="R192" i="12"/>
  <c r="Q192" i="12"/>
  <c r="L192" i="12"/>
  <c r="U187" i="12"/>
  <c r="Q202" i="12" l="1"/>
  <c r="D202" i="12"/>
  <c r="R202" i="12"/>
  <c r="Q195" i="12"/>
  <c r="R195" i="12"/>
  <c r="D195" i="12"/>
  <c r="L54" i="12"/>
  <c r="A54" i="12" l="1"/>
  <c r="U54" i="12" s="1"/>
  <c r="A55" i="12"/>
  <c r="U55" i="12" s="1"/>
  <c r="A56" i="12"/>
  <c r="U56" i="12" s="1"/>
  <c r="A53" i="12"/>
  <c r="U53" i="12" s="1"/>
  <c r="A48" i="12"/>
  <c r="U48" i="12" s="1"/>
  <c r="A49" i="12"/>
  <c r="U49" i="12" s="1"/>
  <c r="A50" i="12"/>
  <c r="U50" i="12" s="1"/>
  <c r="A51" i="12"/>
  <c r="U51" i="12" s="1"/>
  <c r="A47" i="12"/>
  <c r="U47" i="12" s="1"/>
  <c r="A45" i="12"/>
  <c r="U45" i="12" s="1"/>
  <c r="A44" i="12"/>
  <c r="U44" i="12" s="1"/>
  <c r="A20" i="12"/>
  <c r="U20" i="12" s="1"/>
  <c r="A21" i="12"/>
  <c r="U21" i="12" s="1"/>
  <c r="A22" i="12"/>
  <c r="U22" i="12" s="1"/>
  <c r="A23" i="12"/>
  <c r="U23" i="12" s="1"/>
  <c r="A24" i="12"/>
  <c r="U24" i="12" s="1"/>
  <c r="A25" i="12"/>
  <c r="U25" i="12" s="1"/>
  <c r="A26" i="12"/>
  <c r="U26" i="12" s="1"/>
  <c r="A27" i="12"/>
  <c r="U27" i="12" s="1"/>
  <c r="A28" i="12"/>
  <c r="U28" i="12" s="1"/>
  <c r="A29" i="12"/>
  <c r="U29" i="12" s="1"/>
  <c r="A19" i="12"/>
  <c r="U19" i="12" s="1"/>
  <c r="A8" i="12"/>
  <c r="U8" i="12" s="1"/>
  <c r="A9" i="12"/>
  <c r="U9" i="12" s="1"/>
  <c r="A10" i="12"/>
  <c r="U10" i="12" s="1"/>
  <c r="A11" i="12"/>
  <c r="U11" i="12" s="1"/>
  <c r="A12" i="12"/>
  <c r="U12" i="12" s="1"/>
  <c r="A13" i="12"/>
  <c r="U13" i="12" s="1"/>
  <c r="A14" i="12"/>
  <c r="U14" i="12" s="1"/>
  <c r="A15" i="12"/>
  <c r="U15" i="12" s="1"/>
  <c r="A16" i="12"/>
  <c r="U16" i="12" s="1"/>
  <c r="A7" i="12"/>
  <c r="U7" i="12" s="1"/>
  <c r="U46" i="12"/>
  <c r="U57" i="12"/>
  <c r="U52" i="12"/>
  <c r="S56" i="12"/>
  <c r="T56" i="12" s="1"/>
  <c r="R56" i="12"/>
  <c r="R55" i="12"/>
  <c r="R54" i="12"/>
  <c r="Q56" i="12"/>
  <c r="Q55" i="12"/>
  <c r="Q54" i="12"/>
  <c r="O56" i="12"/>
  <c r="N56" i="12"/>
  <c r="P56" i="12" s="1"/>
  <c r="L56" i="12"/>
  <c r="L55" i="12"/>
  <c r="J56" i="12"/>
  <c r="J55" i="12"/>
  <c r="J54" i="12"/>
  <c r="D56" i="12"/>
  <c r="C56" i="12" s="1"/>
  <c r="D55" i="12"/>
  <c r="D54" i="12"/>
  <c r="B56" i="12"/>
  <c r="B55" i="12"/>
  <c r="B54" i="12"/>
  <c r="F56" i="12"/>
  <c r="F51" i="12"/>
  <c r="F49" i="12"/>
  <c r="E56" i="12"/>
  <c r="E51" i="12"/>
  <c r="E49" i="12"/>
  <c r="D53" i="12"/>
  <c r="D51" i="12"/>
  <c r="C51" i="12" s="1"/>
  <c r="D50" i="12"/>
  <c r="D49" i="12"/>
  <c r="C49" i="12" s="1"/>
  <c r="D48" i="12"/>
  <c r="D47" i="12"/>
  <c r="D45" i="12"/>
  <c r="D44" i="12"/>
  <c r="R53" i="12"/>
  <c r="Q53" i="12"/>
  <c r="L53" i="12"/>
  <c r="J53" i="12"/>
  <c r="S51" i="12"/>
  <c r="T51" i="12" s="1"/>
  <c r="R51" i="12"/>
  <c r="Q51" i="12"/>
  <c r="O51" i="12"/>
  <c r="N51" i="12"/>
  <c r="P51" i="12" s="1"/>
  <c r="L51" i="12"/>
  <c r="B51" i="12"/>
  <c r="R50" i="12"/>
  <c r="Q50" i="12"/>
  <c r="J50" i="12"/>
  <c r="S49" i="12"/>
  <c r="T49" i="12" s="1"/>
  <c r="R49" i="12"/>
  <c r="Q49" i="12"/>
  <c r="O49" i="12"/>
  <c r="N49" i="12"/>
  <c r="L49" i="12"/>
  <c r="J49" i="12"/>
  <c r="B49" i="12"/>
  <c r="R48" i="12"/>
  <c r="Q48" i="12"/>
  <c r="J48" i="12"/>
  <c r="R47" i="12"/>
  <c r="Q47" i="12"/>
  <c r="J47" i="12"/>
  <c r="R45" i="12"/>
  <c r="Q45" i="12"/>
  <c r="L45" i="12"/>
  <c r="R44" i="12"/>
  <c r="Q44" i="12"/>
  <c r="L44" i="12"/>
  <c r="J44" i="12"/>
  <c r="U30" i="12"/>
  <c r="Q19" i="12"/>
  <c r="R19" i="12"/>
  <c r="Q20" i="12"/>
  <c r="R20" i="12"/>
  <c r="Q21" i="12"/>
  <c r="R21" i="12"/>
  <c r="Q22" i="12"/>
  <c r="R22" i="12"/>
  <c r="Q23" i="12"/>
  <c r="R23" i="12"/>
  <c r="Q24" i="12"/>
  <c r="R24" i="12"/>
  <c r="Q25" i="12"/>
  <c r="R25" i="12"/>
  <c r="Q26" i="12"/>
  <c r="R26" i="12"/>
  <c r="Q27" i="12"/>
  <c r="R27" i="12"/>
  <c r="S27" i="12"/>
  <c r="T27" i="12" s="1"/>
  <c r="Q28" i="12"/>
  <c r="R28" i="12"/>
  <c r="S28" i="12"/>
  <c r="T28" i="12" s="1"/>
  <c r="Q29" i="12"/>
  <c r="R29" i="12"/>
  <c r="J29" i="12"/>
  <c r="O28" i="12"/>
  <c r="N28" i="12"/>
  <c r="P28" i="12" s="1"/>
  <c r="L28" i="12"/>
  <c r="J28" i="12"/>
  <c r="O27" i="12"/>
  <c r="N27" i="12"/>
  <c r="P27" i="12" s="1"/>
  <c r="L27" i="12"/>
  <c r="J27" i="12"/>
  <c r="L26" i="12"/>
  <c r="L25" i="12"/>
  <c r="J25" i="12"/>
  <c r="L24" i="12"/>
  <c r="J24" i="12"/>
  <c r="L23" i="12"/>
  <c r="J23" i="12"/>
  <c r="L22" i="12"/>
  <c r="J22" i="12"/>
  <c r="J21" i="12"/>
  <c r="J20" i="12"/>
  <c r="F28" i="12"/>
  <c r="F27" i="12"/>
  <c r="E28" i="12"/>
  <c r="E27" i="12"/>
  <c r="D29" i="12"/>
  <c r="D28" i="12"/>
  <c r="C28" i="12" s="1"/>
  <c r="D27" i="12"/>
  <c r="C27" i="12" s="1"/>
  <c r="D26" i="12"/>
  <c r="D25" i="12"/>
  <c r="D24" i="12"/>
  <c r="D23" i="12"/>
  <c r="D22" i="12"/>
  <c r="D21" i="12"/>
  <c r="D20" i="12"/>
  <c r="D19" i="12"/>
  <c r="B29" i="12"/>
  <c r="B28" i="12"/>
  <c r="B27" i="12"/>
  <c r="S16" i="12"/>
  <c r="T16" i="12" s="1"/>
  <c r="R16" i="12"/>
  <c r="Q16" i="12"/>
  <c r="R8" i="12"/>
  <c r="Q8" i="12"/>
  <c r="Q9" i="12"/>
  <c r="R9" i="12"/>
  <c r="Q10" i="12"/>
  <c r="R10" i="12"/>
  <c r="Q11" i="12"/>
  <c r="R11" i="12"/>
  <c r="Q12" i="12"/>
  <c r="R12" i="12"/>
  <c r="Q13" i="12"/>
  <c r="R13" i="12"/>
  <c r="Q14" i="12"/>
  <c r="R14" i="12"/>
  <c r="S14" i="12"/>
  <c r="T14" i="12" s="1"/>
  <c r="Q15" i="12"/>
  <c r="R15" i="12"/>
  <c r="S15" i="12"/>
  <c r="T15" i="12" s="1"/>
  <c r="O16" i="12"/>
  <c r="N16" i="12"/>
  <c r="P16" i="12" s="1"/>
  <c r="N14" i="12"/>
  <c r="P14" i="12" s="1"/>
  <c r="O14" i="12"/>
  <c r="N15" i="12"/>
  <c r="P15" i="12" s="1"/>
  <c r="O15" i="12"/>
  <c r="L16" i="12"/>
  <c r="L9" i="12"/>
  <c r="L12" i="12"/>
  <c r="L13" i="12"/>
  <c r="L15" i="12"/>
  <c r="J16" i="12"/>
  <c r="J8" i="12"/>
  <c r="J9" i="12"/>
  <c r="J10" i="12"/>
  <c r="J11" i="12"/>
  <c r="J13" i="12"/>
  <c r="J14" i="12"/>
  <c r="J15" i="12"/>
  <c r="B16" i="12"/>
  <c r="D16" i="12"/>
  <c r="C16" i="12" s="1"/>
  <c r="D8" i="12"/>
  <c r="D9" i="12"/>
  <c r="D10" i="12"/>
  <c r="D11" i="12"/>
  <c r="D12" i="12"/>
  <c r="D13" i="12"/>
  <c r="B14" i="12"/>
  <c r="D14" i="12"/>
  <c r="C14" i="12" s="1"/>
  <c r="B15" i="12"/>
  <c r="D15" i="12"/>
  <c r="C15" i="12" s="1"/>
  <c r="F16" i="12"/>
  <c r="F15" i="12"/>
  <c r="F14" i="12"/>
  <c r="E16" i="12"/>
  <c r="E15" i="12"/>
  <c r="E14" i="12"/>
  <c r="U17" i="12"/>
  <c r="D7" i="12"/>
  <c r="R7" i="12"/>
  <c r="Q7" i="12"/>
  <c r="U2" i="12"/>
  <c r="D57" i="12" l="1"/>
  <c r="Q57" i="12"/>
  <c r="L57" i="12"/>
  <c r="L46" i="12"/>
  <c r="Q46" i="12"/>
  <c r="D52" i="12"/>
  <c r="Q52" i="12"/>
  <c r="R57" i="12"/>
  <c r="R46" i="12"/>
  <c r="R52" i="12"/>
  <c r="P49" i="12"/>
  <c r="D46" i="12"/>
  <c r="J57" i="12"/>
  <c r="Q17" i="12"/>
  <c r="Q207" i="12" s="1"/>
  <c r="D30" i="12"/>
  <c r="Q30" i="12"/>
  <c r="Q208" i="12" s="1"/>
  <c r="R30" i="12"/>
  <c r="R208" i="12" s="1"/>
  <c r="D17" i="12"/>
  <c r="D207" i="12" s="1"/>
  <c r="R17" i="12"/>
  <c r="R207" i="12" s="1"/>
  <c r="D210" i="12" l="1"/>
  <c r="D208" i="12"/>
  <c r="R210" i="12"/>
  <c r="Q210" i="12"/>
  <c r="B171" i="12" l="1"/>
  <c r="B157" i="12"/>
  <c r="B145" i="12"/>
  <c r="S9" i="1"/>
  <c r="S10" i="1"/>
  <c r="D4" i="1"/>
  <c r="D5" i="1"/>
  <c r="D6" i="1"/>
  <c r="D7" i="1"/>
  <c r="B23" i="12"/>
  <c r="E13" i="15" s="1"/>
  <c r="T4" i="1"/>
  <c r="T5" i="1"/>
  <c r="T6" i="1"/>
  <c r="T7" i="1"/>
  <c r="T8" i="1"/>
  <c r="T9" i="1"/>
  <c r="T10" i="1"/>
  <c r="D585" i="1"/>
  <c r="S585" i="1"/>
  <c r="T585" i="1"/>
  <c r="D586" i="1"/>
  <c r="S586" i="1"/>
  <c r="T586" i="1"/>
  <c r="D587" i="1"/>
  <c r="S587" i="1"/>
  <c r="T587" i="1"/>
  <c r="D588" i="1"/>
  <c r="S588" i="1"/>
  <c r="T588" i="1"/>
  <c r="U625" i="1"/>
  <c r="V625" i="1"/>
  <c r="W625" i="1"/>
  <c r="R625" i="1"/>
  <c r="N173" i="12"/>
  <c r="P173" i="12" s="1"/>
  <c r="S12"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8" i="1"/>
  <c r="S619" i="1"/>
  <c r="S620" i="1"/>
  <c r="S622" i="1"/>
  <c r="S623" i="1"/>
  <c r="S624" i="1"/>
  <c r="N625" i="1"/>
  <c r="Q625" i="1"/>
  <c r="O173" i="12"/>
  <c r="O26" i="12"/>
  <c r="T3" i="1"/>
  <c r="T12"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8" i="1"/>
  <c r="T619" i="1"/>
  <c r="T620" i="1"/>
  <c r="T622" i="1"/>
  <c r="T623" i="1"/>
  <c r="T624" i="1"/>
  <c r="O70" i="12" l="1"/>
  <c r="N70" i="12"/>
  <c r="P70" i="12" s="1"/>
  <c r="S8" i="1"/>
  <c r="B94" i="12"/>
  <c r="S7" i="1"/>
  <c r="S6" i="1"/>
  <c r="S5" i="1"/>
  <c r="S4" i="1"/>
  <c r="O96" i="12"/>
  <c r="O124" i="12"/>
  <c r="O111" i="12"/>
  <c r="O123" i="12"/>
  <c r="N124" i="12"/>
  <c r="P124" i="12" s="1"/>
  <c r="O77" i="12"/>
  <c r="O75" i="12"/>
  <c r="O76" i="12"/>
  <c r="O54" i="12"/>
  <c r="N123" i="12"/>
  <c r="P123" i="12" s="1"/>
  <c r="O23" i="12"/>
  <c r="O55" i="12"/>
  <c r="N23" i="12"/>
  <c r="N55" i="12"/>
  <c r="O9" i="12"/>
  <c r="O29" i="12"/>
  <c r="O30" i="12" s="1"/>
  <c r="N29" i="12"/>
  <c r="B118" i="12"/>
  <c r="B173" i="12"/>
  <c r="O67" i="12"/>
  <c r="O73" i="12"/>
  <c r="N67" i="12"/>
  <c r="P67" i="12" s="1"/>
  <c r="N73" i="12"/>
  <c r="P73" i="12" s="1"/>
  <c r="B67" i="12"/>
  <c r="B73" i="12"/>
  <c r="O24" i="12"/>
  <c r="O53" i="12"/>
  <c r="N24" i="12"/>
  <c r="P24" i="12" s="1"/>
  <c r="N53" i="12"/>
  <c r="B24" i="12"/>
  <c r="E14" i="15" s="1"/>
  <c r="B53" i="12"/>
  <c r="O10" i="12"/>
  <c r="O148" i="12"/>
  <c r="O141" i="12"/>
  <c r="O125" i="12"/>
  <c r="O71" i="12"/>
  <c r="O165" i="12"/>
  <c r="O160" i="12"/>
  <c r="O149" i="12"/>
  <c r="O139" i="12"/>
  <c r="O107" i="12"/>
  <c r="O100" i="12"/>
  <c r="O88" i="12"/>
  <c r="O34" i="12"/>
  <c r="O184" i="12"/>
  <c r="O159" i="12"/>
  <c r="O146" i="12"/>
  <c r="O136" i="12"/>
  <c r="O85" i="12"/>
  <c r="O62" i="12"/>
  <c r="O170" i="12"/>
  <c r="O152" i="12"/>
  <c r="O92" i="12"/>
  <c r="O80" i="12"/>
  <c r="O154" i="12"/>
  <c r="O138" i="12"/>
  <c r="O99" i="12"/>
  <c r="O87" i="12"/>
  <c r="O65" i="12"/>
  <c r="O183" i="12"/>
  <c r="O167" i="12"/>
  <c r="O151" i="12"/>
  <c r="O135" i="12"/>
  <c r="O129" i="12"/>
  <c r="O119" i="12"/>
  <c r="O105" i="12"/>
  <c r="O98" i="12"/>
  <c r="O66" i="12"/>
  <c r="O36" i="12"/>
  <c r="O177" i="12"/>
  <c r="O174" i="12"/>
  <c r="O156" i="12"/>
  <c r="O147" i="12"/>
  <c r="O116" i="12"/>
  <c r="O93" i="12"/>
  <c r="B143" i="12"/>
  <c r="B113" i="12"/>
  <c r="B72" i="12"/>
  <c r="B35" i="12"/>
  <c r="O172" i="12"/>
  <c r="O158" i="12"/>
  <c r="O140" i="12"/>
  <c r="O128" i="12"/>
  <c r="O109" i="12"/>
  <c r="O101" i="12"/>
  <c r="O89" i="12"/>
  <c r="O185" i="12"/>
  <c r="O169" i="12"/>
  <c r="O163" i="12"/>
  <c r="O137" i="12"/>
  <c r="O86" i="12"/>
  <c r="O182" i="12"/>
  <c r="O166" i="12"/>
  <c r="O144" i="12"/>
  <c r="O134" i="12"/>
  <c r="O117" i="12"/>
  <c r="O104" i="12"/>
  <c r="O97" i="12"/>
  <c r="O84" i="12"/>
  <c r="O61" i="12"/>
  <c r="O4" i="12"/>
  <c r="O176" i="12"/>
  <c r="O171" i="12"/>
  <c r="O157" i="12"/>
  <c r="O145" i="12"/>
  <c r="O132" i="12"/>
  <c r="O130" i="12"/>
  <c r="O118" i="12"/>
  <c r="O103" i="12"/>
  <c r="O69" i="12"/>
  <c r="O60" i="12"/>
  <c r="O32" i="12"/>
  <c r="O5" i="12"/>
  <c r="O178" i="12"/>
  <c r="O168" i="12"/>
  <c r="O155" i="12"/>
  <c r="O143" i="12"/>
  <c r="O133" i="12"/>
  <c r="O127" i="12"/>
  <c r="O115" i="12"/>
  <c r="O113" i="12"/>
  <c r="O91" i="12"/>
  <c r="O79" i="12"/>
  <c r="O72" i="12"/>
  <c r="O64" i="12"/>
  <c r="O59" i="12"/>
  <c r="O35" i="12"/>
  <c r="O11" i="12"/>
  <c r="O44" i="12"/>
  <c r="O45" i="12"/>
  <c r="R2" i="12"/>
  <c r="R187" i="12"/>
  <c r="Q187" i="12"/>
  <c r="Q2" i="12"/>
  <c r="O192" i="12"/>
  <c r="O198" i="12"/>
  <c r="O200" i="12"/>
  <c r="O194" i="12"/>
  <c r="O201" i="12"/>
  <c r="O193" i="12"/>
  <c r="O199" i="12"/>
  <c r="D187" i="12"/>
  <c r="D2" i="12"/>
  <c r="O22" i="12"/>
  <c r="O47" i="12"/>
  <c r="O20" i="12"/>
  <c r="O7" i="12"/>
  <c r="O50" i="12"/>
  <c r="O52" i="12" s="1"/>
  <c r="O13" i="12"/>
  <c r="O25" i="12"/>
  <c r="O8" i="12"/>
  <c r="O19" i="12"/>
  <c r="O48" i="12"/>
  <c r="O21" i="12"/>
  <c r="O12" i="12"/>
  <c r="P625" i="1"/>
  <c r="T625" i="1"/>
  <c r="O214" i="12" l="1"/>
  <c r="O215" i="12"/>
  <c r="O218" i="12"/>
  <c r="P23" i="12"/>
  <c r="O217" i="12"/>
  <c r="O211" i="12"/>
  <c r="P55" i="12"/>
  <c r="O212" i="12"/>
  <c r="O220" i="12"/>
  <c r="O57" i="12"/>
  <c r="N76" i="12"/>
  <c r="P76" i="12" s="1"/>
  <c r="N111" i="12"/>
  <c r="P111" i="12" s="1"/>
  <c r="N77" i="12"/>
  <c r="P77" i="12" s="1"/>
  <c r="N96" i="12"/>
  <c r="P96" i="12" s="1"/>
  <c r="N54" i="12"/>
  <c r="P54" i="12" s="1"/>
  <c r="N75" i="12"/>
  <c r="P75" i="12" s="1"/>
  <c r="P29" i="12"/>
  <c r="B57" i="12"/>
  <c r="P53" i="12"/>
  <c r="N143" i="12"/>
  <c r="N113" i="12"/>
  <c r="P113" i="12" s="1"/>
  <c r="N72" i="12"/>
  <c r="P72" i="12" s="1"/>
  <c r="N35" i="12"/>
  <c r="P35" i="12" s="1"/>
  <c r="O213" i="12"/>
  <c r="O206" i="12"/>
  <c r="O221" i="12"/>
  <c r="O222" i="12"/>
  <c r="O209" i="12"/>
  <c r="O216" i="12"/>
  <c r="O219" i="12"/>
  <c r="O223" i="12"/>
  <c r="O46" i="12"/>
  <c r="O208" i="12"/>
  <c r="O2" i="12"/>
  <c r="O187" i="12"/>
  <c r="O202" i="12"/>
  <c r="N198" i="12"/>
  <c r="O195" i="12"/>
  <c r="O17" i="12"/>
  <c r="O207" i="12" s="1"/>
  <c r="B125" i="12"/>
  <c r="J171" i="12"/>
  <c r="N94" i="12"/>
  <c r="P94" i="12" s="1"/>
  <c r="D3" i="1"/>
  <c r="S3" i="1" s="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8" i="1"/>
  <c r="D619" i="1"/>
  <c r="D623" i="1"/>
  <c r="D624" i="1"/>
  <c r="O210" i="12" l="1"/>
  <c r="B198" i="12"/>
  <c r="B192" i="12"/>
  <c r="N57" i="12"/>
  <c r="P57" i="12" s="1"/>
  <c r="N26" i="12"/>
  <c r="N9" i="12"/>
  <c r="P9" i="12" s="1"/>
  <c r="B9" i="12"/>
  <c r="E4" i="15" s="1"/>
  <c r="B26" i="12"/>
  <c r="B30" i="12" s="1"/>
  <c r="E16" i="15" s="1"/>
  <c r="L145" i="12"/>
  <c r="L170" i="12"/>
  <c r="J147" i="12"/>
  <c r="J160" i="12"/>
  <c r="L127" i="12"/>
  <c r="L135" i="12"/>
  <c r="J129" i="12"/>
  <c r="J137" i="12"/>
  <c r="L112" i="12"/>
  <c r="L120" i="12"/>
  <c r="J119" i="12"/>
  <c r="J125" i="12"/>
  <c r="J93" i="12"/>
  <c r="J113" i="12"/>
  <c r="J75" i="12"/>
  <c r="J81" i="12"/>
  <c r="L65" i="12"/>
  <c r="L70" i="12"/>
  <c r="J67" i="12"/>
  <c r="L62" i="12"/>
  <c r="L67" i="12"/>
  <c r="L29" i="12"/>
  <c r="L30" i="12" s="1"/>
  <c r="L50" i="12"/>
  <c r="L52" i="12" s="1"/>
  <c r="J35" i="12"/>
  <c r="J51" i="12"/>
  <c r="J52" i="12" s="1"/>
  <c r="J12" i="12"/>
  <c r="J17" i="12" s="1"/>
  <c r="J26" i="12"/>
  <c r="J30" i="12" s="1"/>
  <c r="L5" i="12"/>
  <c r="L14" i="12"/>
  <c r="J201" i="12"/>
  <c r="J194" i="12"/>
  <c r="E23" i="15"/>
  <c r="L10" i="12"/>
  <c r="L176" i="12"/>
  <c r="L154" i="12"/>
  <c r="L150" i="12"/>
  <c r="L141" i="12"/>
  <c r="L121" i="12"/>
  <c r="L110" i="12"/>
  <c r="L101" i="12"/>
  <c r="L80" i="12"/>
  <c r="L71" i="12"/>
  <c r="L59" i="12"/>
  <c r="B165" i="12"/>
  <c r="B160" i="12"/>
  <c r="B149" i="12"/>
  <c r="B139" i="12"/>
  <c r="B107" i="12"/>
  <c r="B100" i="12"/>
  <c r="B88" i="12"/>
  <c r="B34" i="12"/>
  <c r="B127" i="12"/>
  <c r="B184" i="12"/>
  <c r="B159" i="12"/>
  <c r="B146" i="12"/>
  <c r="B136" i="12"/>
  <c r="B85" i="12"/>
  <c r="B62" i="12"/>
  <c r="B168" i="12"/>
  <c r="L181" i="12"/>
  <c r="L165" i="12"/>
  <c r="L162" i="12"/>
  <c r="L96" i="12"/>
  <c r="L83" i="12"/>
  <c r="B170" i="12"/>
  <c r="B152" i="12"/>
  <c r="B92" i="12"/>
  <c r="B80" i="12"/>
  <c r="B178" i="12"/>
  <c r="B115" i="12"/>
  <c r="B133" i="12"/>
  <c r="J4" i="12"/>
  <c r="J206" i="12" s="1"/>
  <c r="J177" i="12"/>
  <c r="J165" i="12"/>
  <c r="J222" i="12" s="1"/>
  <c r="J157" i="12"/>
  <c r="J145" i="12"/>
  <c r="J133" i="12"/>
  <c r="J130" i="12"/>
  <c r="J115" i="12"/>
  <c r="J112" i="12"/>
  <c r="J91" i="12"/>
  <c r="J79" i="12"/>
  <c r="J69" i="12"/>
  <c r="J64" i="12"/>
  <c r="J60" i="12"/>
  <c r="J32" i="12"/>
  <c r="B148" i="12"/>
  <c r="B141" i="12"/>
  <c r="B71" i="12"/>
  <c r="B91" i="12"/>
  <c r="B154" i="12"/>
  <c r="B138" i="12"/>
  <c r="B99" i="12"/>
  <c r="B87" i="12"/>
  <c r="B65" i="12"/>
  <c r="B12" i="12"/>
  <c r="B183" i="12"/>
  <c r="B167" i="12"/>
  <c r="B151" i="12"/>
  <c r="B135" i="12"/>
  <c r="B129" i="12"/>
  <c r="B119" i="12"/>
  <c r="B105" i="12"/>
  <c r="B98" i="12"/>
  <c r="B66" i="12"/>
  <c r="B36" i="12"/>
  <c r="B59" i="12"/>
  <c r="B5" i="12"/>
  <c r="E27" i="15" s="1"/>
  <c r="B155" i="12"/>
  <c r="L180" i="12"/>
  <c r="L172" i="12"/>
  <c r="L156" i="12"/>
  <c r="L144" i="12"/>
  <c r="L134" i="12"/>
  <c r="L104" i="12"/>
  <c r="L95" i="12"/>
  <c r="L82" i="12"/>
  <c r="L61" i="12"/>
  <c r="B177" i="12"/>
  <c r="B174" i="12"/>
  <c r="B156" i="12"/>
  <c r="B147" i="12"/>
  <c r="B116" i="12"/>
  <c r="B93" i="12"/>
  <c r="B4" i="12"/>
  <c r="B130" i="12"/>
  <c r="B69" i="12"/>
  <c r="B60" i="12"/>
  <c r="B132" i="12"/>
  <c r="B103" i="12"/>
  <c r="B32" i="12"/>
  <c r="B79" i="12"/>
  <c r="B64" i="12"/>
  <c r="P143" i="12"/>
  <c r="B172" i="12"/>
  <c r="B158" i="12"/>
  <c r="B140" i="12"/>
  <c r="B128" i="12"/>
  <c r="B109" i="12"/>
  <c r="B101" i="12"/>
  <c r="B89" i="12"/>
  <c r="B176" i="12"/>
  <c r="B185" i="12"/>
  <c r="B169" i="12"/>
  <c r="B163" i="12"/>
  <c r="B137" i="12"/>
  <c r="B86" i="12"/>
  <c r="B182" i="12"/>
  <c r="B166" i="12"/>
  <c r="B144" i="12"/>
  <c r="B134" i="12"/>
  <c r="B117" i="12"/>
  <c r="B104" i="12"/>
  <c r="B97" i="12"/>
  <c r="B84" i="12"/>
  <c r="B61" i="12"/>
  <c r="L4" i="12"/>
  <c r="L179" i="12"/>
  <c r="L173" i="12"/>
  <c r="L155" i="12"/>
  <c r="L143" i="12"/>
  <c r="L132" i="12"/>
  <c r="L130" i="12"/>
  <c r="L115" i="12"/>
  <c r="L103" i="12"/>
  <c r="L94" i="12"/>
  <c r="L81" i="12"/>
  <c r="L69" i="12"/>
  <c r="L64" i="12"/>
  <c r="L60" i="12"/>
  <c r="L32" i="12"/>
  <c r="L209" i="12" s="1"/>
  <c r="J176" i="12"/>
  <c r="J161" i="12"/>
  <c r="J116" i="12"/>
  <c r="J106" i="12"/>
  <c r="J59" i="12"/>
  <c r="B10" i="12"/>
  <c r="E5" i="15" s="1"/>
  <c r="J199" i="12"/>
  <c r="N125" i="12"/>
  <c r="P125" i="12" s="1"/>
  <c r="B44" i="12"/>
  <c r="B45" i="12"/>
  <c r="B201" i="12"/>
  <c r="B193" i="12"/>
  <c r="B199" i="12"/>
  <c r="J192" i="12"/>
  <c r="J198" i="12"/>
  <c r="L194" i="12"/>
  <c r="L201" i="12"/>
  <c r="B194" i="12"/>
  <c r="B200" i="12"/>
  <c r="P198" i="12"/>
  <c r="L200" i="12"/>
  <c r="L199" i="12"/>
  <c r="L193" i="12"/>
  <c r="B2" i="12"/>
  <c r="J187" i="12"/>
  <c r="H187" i="12"/>
  <c r="L187" i="12"/>
  <c r="B187" i="12"/>
  <c r="L48" i="12"/>
  <c r="L19" i="12"/>
  <c r="L8" i="12"/>
  <c r="L47" i="12"/>
  <c r="L20" i="12"/>
  <c r="L7" i="12"/>
  <c r="L2" i="12"/>
  <c r="B22" i="12"/>
  <c r="E12" i="15" s="1"/>
  <c r="B25" i="12"/>
  <c r="E15" i="15" s="1"/>
  <c r="B13" i="12"/>
  <c r="B50" i="12"/>
  <c r="J19" i="12"/>
  <c r="J208" i="12" s="1"/>
  <c r="J45" i="12"/>
  <c r="J7" i="12"/>
  <c r="J2" i="12"/>
  <c r="H2" i="12"/>
  <c r="L21" i="12"/>
  <c r="L11" i="12"/>
  <c r="B19" i="12"/>
  <c r="E9" i="15" s="1"/>
  <c r="B8" i="12"/>
  <c r="E3" i="15" s="1"/>
  <c r="B48" i="12"/>
  <c r="E21" i="15" s="1"/>
  <c r="B7" i="12"/>
  <c r="E2" i="15" s="1"/>
  <c r="B47" i="12"/>
  <c r="E20" i="15" s="1"/>
  <c r="B20" i="12"/>
  <c r="E10" i="15" s="1"/>
  <c r="B11" i="12"/>
  <c r="B21" i="12"/>
  <c r="E11" i="15" s="1"/>
  <c r="J207" i="12" l="1"/>
  <c r="K207" i="12" s="1"/>
  <c r="J213" i="12"/>
  <c r="K213" i="12" s="1"/>
  <c r="J218" i="12"/>
  <c r="K218" i="12" s="1"/>
  <c r="J195" i="12"/>
  <c r="J209" i="12"/>
  <c r="K209" i="12" s="1"/>
  <c r="J219" i="12"/>
  <c r="K219" i="12" s="1"/>
  <c r="J214" i="12"/>
  <c r="K214" i="12" s="1"/>
  <c r="L216" i="12"/>
  <c r="M216" i="12" s="1"/>
  <c r="J212" i="12"/>
  <c r="K212" i="12" s="1"/>
  <c r="J220" i="12"/>
  <c r="K220" i="12" s="1"/>
  <c r="J215" i="12"/>
  <c r="K215" i="12" s="1"/>
  <c r="L220" i="12"/>
  <c r="M220" i="12" s="1"/>
  <c r="L206" i="12"/>
  <c r="M206" i="12" s="1"/>
  <c r="L218" i="12"/>
  <c r="M218" i="12" s="1"/>
  <c r="L219" i="12"/>
  <c r="M219" i="12" s="1"/>
  <c r="L212" i="12"/>
  <c r="M212" i="12" s="1"/>
  <c r="J211" i="12"/>
  <c r="K211" i="12" s="1"/>
  <c r="J216" i="12"/>
  <c r="K216" i="12" s="1"/>
  <c r="L215" i="12"/>
  <c r="M215" i="12" s="1"/>
  <c r="B220" i="12"/>
  <c r="H220" i="12" s="1"/>
  <c r="L213" i="12"/>
  <c r="M213" i="12" s="1"/>
  <c r="B213" i="12"/>
  <c r="I213" i="12" s="1"/>
  <c r="B212" i="12"/>
  <c r="H212" i="12" s="1"/>
  <c r="J223" i="12"/>
  <c r="K223" i="12" s="1"/>
  <c r="L217" i="12"/>
  <c r="M217" i="12" s="1"/>
  <c r="P26" i="12"/>
  <c r="N30" i="12"/>
  <c r="P30" i="12" s="1"/>
  <c r="B216" i="12"/>
  <c r="H216" i="12" s="1"/>
  <c r="B221" i="12"/>
  <c r="H221" i="12" s="1"/>
  <c r="B222" i="12"/>
  <c r="I222" i="12" s="1"/>
  <c r="L214" i="12"/>
  <c r="M214" i="12" s="1"/>
  <c r="L221" i="12"/>
  <c r="M221" i="12" s="1"/>
  <c r="N185" i="12"/>
  <c r="P185" i="12" s="1"/>
  <c r="N169" i="12"/>
  <c r="P169" i="12" s="1"/>
  <c r="N163" i="12"/>
  <c r="P163" i="12" s="1"/>
  <c r="N137" i="12"/>
  <c r="P137" i="12" s="1"/>
  <c r="N86" i="12"/>
  <c r="P86" i="12" s="1"/>
  <c r="N154" i="12"/>
  <c r="N138" i="12"/>
  <c r="P138" i="12" s="1"/>
  <c r="N99" i="12"/>
  <c r="P99" i="12" s="1"/>
  <c r="N87" i="12"/>
  <c r="P87" i="12" s="1"/>
  <c r="N65" i="12"/>
  <c r="P65" i="12" s="1"/>
  <c r="N165" i="12"/>
  <c r="N160" i="12"/>
  <c r="P160" i="12" s="1"/>
  <c r="N149" i="12"/>
  <c r="P149" i="12" s="1"/>
  <c r="N139" i="12"/>
  <c r="P139" i="12" s="1"/>
  <c r="N107" i="12"/>
  <c r="P107" i="12" s="1"/>
  <c r="N100" i="12"/>
  <c r="P100" i="12" s="1"/>
  <c r="N88" i="12"/>
  <c r="P88" i="12" s="1"/>
  <c r="N34" i="12"/>
  <c r="P34" i="12" s="1"/>
  <c r="N127" i="12"/>
  <c r="N172" i="12"/>
  <c r="P172" i="12" s="1"/>
  <c r="N158" i="12"/>
  <c r="P158" i="12" s="1"/>
  <c r="N140" i="12"/>
  <c r="P140" i="12" s="1"/>
  <c r="N128" i="12"/>
  <c r="P128" i="12" s="1"/>
  <c r="N109" i="12"/>
  <c r="P109" i="12" s="1"/>
  <c r="N101" i="12"/>
  <c r="P101" i="12" s="1"/>
  <c r="N89" i="12"/>
  <c r="P89" i="12" s="1"/>
  <c r="N182" i="12"/>
  <c r="P182" i="12" s="1"/>
  <c r="N166" i="12"/>
  <c r="P166" i="12" s="1"/>
  <c r="N144" i="12"/>
  <c r="N134" i="12"/>
  <c r="P134" i="12" s="1"/>
  <c r="N117" i="12"/>
  <c r="P117" i="12" s="1"/>
  <c r="N104" i="12"/>
  <c r="P104" i="12" s="1"/>
  <c r="N97" i="12"/>
  <c r="P97" i="12" s="1"/>
  <c r="N84" i="12"/>
  <c r="P84" i="12" s="1"/>
  <c r="N61" i="12"/>
  <c r="P61" i="12" s="1"/>
  <c r="N12" i="12"/>
  <c r="P12" i="12" s="1"/>
  <c r="N183" i="12"/>
  <c r="P183" i="12" s="1"/>
  <c r="N167" i="12"/>
  <c r="P167" i="12" s="1"/>
  <c r="N151" i="12"/>
  <c r="P151" i="12" s="1"/>
  <c r="N135" i="12"/>
  <c r="P135" i="12" s="1"/>
  <c r="N129" i="12"/>
  <c r="P129" i="12" s="1"/>
  <c r="N119" i="12"/>
  <c r="P119" i="12" s="1"/>
  <c r="N105" i="12"/>
  <c r="P105" i="12" s="1"/>
  <c r="N98" i="12"/>
  <c r="P98" i="12" s="1"/>
  <c r="N66" i="12"/>
  <c r="P66" i="12" s="1"/>
  <c r="N36" i="12"/>
  <c r="P36" i="12" s="1"/>
  <c r="N5" i="12"/>
  <c r="P5" i="12" s="1"/>
  <c r="N155" i="12"/>
  <c r="P155" i="12" s="1"/>
  <c r="N59" i="12"/>
  <c r="B214" i="12"/>
  <c r="I214" i="12" s="1"/>
  <c r="B219" i="12"/>
  <c r="H219" i="12" s="1"/>
  <c r="B215" i="12"/>
  <c r="I215" i="12" s="1"/>
  <c r="J217" i="12"/>
  <c r="K217" i="12" s="1"/>
  <c r="B217" i="12"/>
  <c r="I217" i="12" s="1"/>
  <c r="L222" i="12"/>
  <c r="M222" i="12" s="1"/>
  <c r="B218" i="12"/>
  <c r="I218" i="12" s="1"/>
  <c r="L211" i="12"/>
  <c r="M211" i="12" s="1"/>
  <c r="L223" i="12"/>
  <c r="M223" i="12" s="1"/>
  <c r="N4" i="12"/>
  <c r="N176" i="12"/>
  <c r="N171" i="12"/>
  <c r="P171" i="12" s="1"/>
  <c r="N157" i="12"/>
  <c r="P157" i="12" s="1"/>
  <c r="N145" i="12"/>
  <c r="P145" i="12" s="1"/>
  <c r="N132" i="12"/>
  <c r="N130" i="12"/>
  <c r="P130" i="12" s="1"/>
  <c r="N118" i="12"/>
  <c r="P118" i="12" s="1"/>
  <c r="N103" i="12"/>
  <c r="N69" i="12"/>
  <c r="N60" i="12"/>
  <c r="P60" i="12" s="1"/>
  <c r="N32" i="12"/>
  <c r="N91" i="12"/>
  <c r="N64" i="12"/>
  <c r="N79" i="12"/>
  <c r="N184" i="12"/>
  <c r="P184" i="12" s="1"/>
  <c r="N159" i="12"/>
  <c r="P159" i="12" s="1"/>
  <c r="N146" i="12"/>
  <c r="P146" i="12" s="1"/>
  <c r="N136" i="12"/>
  <c r="P136" i="12" s="1"/>
  <c r="N85" i="12"/>
  <c r="P85" i="12" s="1"/>
  <c r="N62" i="12"/>
  <c r="P62" i="12" s="1"/>
  <c r="N168" i="12"/>
  <c r="P168" i="12" s="1"/>
  <c r="N10" i="12"/>
  <c r="P10" i="12" s="1"/>
  <c r="N148" i="12"/>
  <c r="P148" i="12" s="1"/>
  <c r="N141" i="12"/>
  <c r="P141" i="12" s="1"/>
  <c r="N71" i="12"/>
  <c r="P71" i="12" s="1"/>
  <c r="N177" i="12"/>
  <c r="P177" i="12" s="1"/>
  <c r="N174" i="12"/>
  <c r="P174" i="12" s="1"/>
  <c r="N156" i="12"/>
  <c r="P156" i="12" s="1"/>
  <c r="N147" i="12"/>
  <c r="P147" i="12" s="1"/>
  <c r="N116" i="12"/>
  <c r="P116" i="12" s="1"/>
  <c r="N93" i="12"/>
  <c r="P93" i="12" s="1"/>
  <c r="N170" i="12"/>
  <c r="P170" i="12" s="1"/>
  <c r="N152" i="12"/>
  <c r="P152" i="12" s="1"/>
  <c r="N92" i="12"/>
  <c r="P92" i="12" s="1"/>
  <c r="N80" i="12"/>
  <c r="P80" i="12" s="1"/>
  <c r="N178" i="12"/>
  <c r="P178" i="12" s="1"/>
  <c r="N115" i="12"/>
  <c r="N133" i="12"/>
  <c r="P133" i="12" s="1"/>
  <c r="B223" i="12"/>
  <c r="I223" i="12" s="1"/>
  <c r="B209" i="12"/>
  <c r="I209" i="12" s="1"/>
  <c r="B206" i="12"/>
  <c r="H206" i="12" s="1"/>
  <c r="E26" i="15"/>
  <c r="B211" i="12"/>
  <c r="I211" i="12" s="1"/>
  <c r="J221" i="12"/>
  <c r="K221" i="12" s="1"/>
  <c r="M209" i="12"/>
  <c r="K222" i="12"/>
  <c r="K206" i="12"/>
  <c r="I5" i="12"/>
  <c r="H5" i="12"/>
  <c r="I4" i="12"/>
  <c r="H4" i="12"/>
  <c r="K4" i="12"/>
  <c r="M5" i="12"/>
  <c r="M4" i="12"/>
  <c r="K5" i="12"/>
  <c r="K184" i="12"/>
  <c r="I168" i="12"/>
  <c r="I149" i="12"/>
  <c r="I147" i="12"/>
  <c r="K145" i="12"/>
  <c r="H168" i="12"/>
  <c r="K165" i="12"/>
  <c r="K160" i="12"/>
  <c r="I145" i="12"/>
  <c r="H178" i="12"/>
  <c r="I160" i="12"/>
  <c r="K158" i="12"/>
  <c r="M152" i="12"/>
  <c r="M151" i="12"/>
  <c r="H145" i="12"/>
  <c r="I183" i="12"/>
  <c r="H160" i="12"/>
  <c r="I154" i="12"/>
  <c r="H183" i="12"/>
  <c r="K176" i="12"/>
  <c r="M174" i="12"/>
  <c r="K169" i="12"/>
  <c r="M167" i="12"/>
  <c r="K162" i="12"/>
  <c r="H182" i="12"/>
  <c r="I176" i="12"/>
  <c r="I169" i="12"/>
  <c r="K167" i="12"/>
  <c r="M166" i="12"/>
  <c r="M165" i="12"/>
  <c r="I162" i="12"/>
  <c r="K161" i="12"/>
  <c r="M160" i="12"/>
  <c r="I156" i="12"/>
  <c r="K146" i="12"/>
  <c r="I143" i="12"/>
  <c r="M159" i="12"/>
  <c r="I167" i="12"/>
  <c r="H144" i="12"/>
  <c r="I165" i="12"/>
  <c r="I157" i="12"/>
  <c r="M156" i="12"/>
  <c r="I177" i="12"/>
  <c r="M162" i="12"/>
  <c r="K179" i="12"/>
  <c r="I181" i="12"/>
  <c r="I151" i="12"/>
  <c r="M185" i="12"/>
  <c r="I158" i="12"/>
  <c r="I179" i="12"/>
  <c r="M144" i="12"/>
  <c r="H158" i="12"/>
  <c r="H179" i="12"/>
  <c r="I155" i="12"/>
  <c r="M145" i="12"/>
  <c r="I161" i="12"/>
  <c r="K170" i="12"/>
  <c r="H147" i="12"/>
  <c r="I163" i="12"/>
  <c r="M169" i="12"/>
  <c r="H173" i="12"/>
  <c r="K183" i="12"/>
  <c r="M143" i="12"/>
  <c r="K182" i="12"/>
  <c r="K149" i="12"/>
  <c r="M177" i="12"/>
  <c r="M149" i="12"/>
  <c r="K151" i="12"/>
  <c r="H170" i="12"/>
  <c r="I173" i="12"/>
  <c r="M172" i="12"/>
  <c r="H146" i="12"/>
  <c r="I171" i="12"/>
  <c r="M150" i="12"/>
  <c r="K171" i="12"/>
  <c r="H184" i="12"/>
  <c r="H185" i="12"/>
  <c r="H174" i="12"/>
  <c r="H151" i="12"/>
  <c r="I148" i="12"/>
  <c r="K180" i="12"/>
  <c r="M173" i="12"/>
  <c r="H156" i="12"/>
  <c r="I166" i="12"/>
  <c r="M146" i="12"/>
  <c r="H162" i="12"/>
  <c r="K181" i="12"/>
  <c r="M181" i="12"/>
  <c r="K185" i="12"/>
  <c r="H154" i="12"/>
  <c r="I159" i="12"/>
  <c r="M171" i="12"/>
  <c r="H165" i="12"/>
  <c r="H157" i="12"/>
  <c r="M182" i="12"/>
  <c r="I152" i="12"/>
  <c r="K148" i="12"/>
  <c r="H152" i="12"/>
  <c r="K154" i="12"/>
  <c r="H149" i="12"/>
  <c r="I178" i="12"/>
  <c r="M163" i="12"/>
  <c r="M184" i="12"/>
  <c r="K156" i="12"/>
  <c r="K155" i="12"/>
  <c r="H176" i="12"/>
  <c r="M155" i="12"/>
  <c r="H180" i="12"/>
  <c r="K150" i="12"/>
  <c r="K157" i="12"/>
  <c r="I144" i="12"/>
  <c r="I170" i="12"/>
  <c r="H172" i="12"/>
  <c r="K168" i="12"/>
  <c r="K173" i="12"/>
  <c r="I184" i="12"/>
  <c r="I180" i="12"/>
  <c r="H171" i="12"/>
  <c r="M161" i="12"/>
  <c r="M168" i="12"/>
  <c r="H155" i="12"/>
  <c r="H143" i="12"/>
  <c r="H161" i="12"/>
  <c r="K144" i="12"/>
  <c r="K166" i="12"/>
  <c r="M183" i="12"/>
  <c r="K177" i="12"/>
  <c r="H163" i="12"/>
  <c r="H159" i="12"/>
  <c r="K178" i="12"/>
  <c r="I182" i="12"/>
  <c r="M180" i="12"/>
  <c r="M148" i="12"/>
  <c r="K174" i="12"/>
  <c r="M147" i="12"/>
  <c r="H169" i="12"/>
  <c r="K172" i="12"/>
  <c r="K159" i="12"/>
  <c r="H167" i="12"/>
  <c r="M157" i="12"/>
  <c r="H177" i="12"/>
  <c r="H166" i="12"/>
  <c r="K147" i="12"/>
  <c r="I146" i="12"/>
  <c r="M158" i="12"/>
  <c r="I150" i="12"/>
  <c r="M178" i="12"/>
  <c r="M170" i="12"/>
  <c r="K152" i="12"/>
  <c r="I174" i="12"/>
  <c r="M176" i="12"/>
  <c r="M179" i="12"/>
  <c r="H148" i="12"/>
  <c r="M154" i="12"/>
  <c r="I172" i="12"/>
  <c r="K143" i="12"/>
  <c r="K163" i="12"/>
  <c r="I185" i="12"/>
  <c r="H150" i="12"/>
  <c r="H181" i="12"/>
  <c r="K139" i="12"/>
  <c r="K121" i="12"/>
  <c r="K120" i="12"/>
  <c r="M119" i="12"/>
  <c r="K110" i="12"/>
  <c r="M107" i="12"/>
  <c r="K91" i="12"/>
  <c r="K140" i="12"/>
  <c r="I91" i="12"/>
  <c r="M89" i="12"/>
  <c r="H86" i="12"/>
  <c r="K83" i="12"/>
  <c r="I120" i="12"/>
  <c r="I122" i="12"/>
  <c r="H120" i="12"/>
  <c r="H91" i="12"/>
  <c r="I103" i="12"/>
  <c r="K100" i="12"/>
  <c r="K99" i="12"/>
  <c r="K89" i="12"/>
  <c r="M88" i="12"/>
  <c r="I83" i="12"/>
  <c r="K82" i="12"/>
  <c r="K128" i="12"/>
  <c r="K124" i="12"/>
  <c r="H122" i="12"/>
  <c r="I119" i="12"/>
  <c r="H107" i="12"/>
  <c r="K136" i="12"/>
  <c r="K133" i="12"/>
  <c r="K132" i="12"/>
  <c r="I129" i="12"/>
  <c r="H119" i="12"/>
  <c r="M98" i="12"/>
  <c r="M97" i="12"/>
  <c r="K95" i="12"/>
  <c r="I94" i="12"/>
  <c r="H83" i="12"/>
  <c r="M81" i="12"/>
  <c r="M80" i="12"/>
  <c r="H113" i="12"/>
  <c r="I84" i="12"/>
  <c r="I92" i="12"/>
  <c r="K122" i="12"/>
  <c r="I134" i="12"/>
  <c r="H117" i="12"/>
  <c r="K88" i="12"/>
  <c r="M108" i="12"/>
  <c r="M137" i="12"/>
  <c r="I97" i="12"/>
  <c r="K130" i="12"/>
  <c r="M130" i="12"/>
  <c r="K79" i="12"/>
  <c r="I104" i="12"/>
  <c r="M100" i="12"/>
  <c r="M124" i="12"/>
  <c r="K123" i="12"/>
  <c r="I109" i="12"/>
  <c r="M122" i="12"/>
  <c r="I140" i="12"/>
  <c r="H110" i="12"/>
  <c r="M121" i="12"/>
  <c r="M139" i="12"/>
  <c r="H103" i="12"/>
  <c r="H116" i="12"/>
  <c r="H97" i="12"/>
  <c r="K92" i="12"/>
  <c r="I100" i="12"/>
  <c r="H82" i="12"/>
  <c r="K138" i="12"/>
  <c r="I127" i="12"/>
  <c r="I89" i="12"/>
  <c r="H109" i="12"/>
  <c r="K134" i="12"/>
  <c r="I132" i="12"/>
  <c r="K84" i="12"/>
  <c r="M79" i="12"/>
  <c r="K103" i="12"/>
  <c r="I138" i="12"/>
  <c r="M103" i="12"/>
  <c r="I124" i="12"/>
  <c r="H81" i="12"/>
  <c r="M117" i="12"/>
  <c r="M86" i="12"/>
  <c r="H123" i="12"/>
  <c r="M140" i="12"/>
  <c r="M110" i="12"/>
  <c r="H141" i="12"/>
  <c r="I106" i="12"/>
  <c r="H124" i="12"/>
  <c r="I98" i="12"/>
  <c r="K109" i="12"/>
  <c r="K119" i="12"/>
  <c r="I81" i="12"/>
  <c r="M129" i="12"/>
  <c r="M92" i="12"/>
  <c r="K115" i="12"/>
  <c r="H101" i="12"/>
  <c r="I135" i="12"/>
  <c r="M132" i="12"/>
  <c r="I88" i="12"/>
  <c r="M82" i="12"/>
  <c r="K106" i="12"/>
  <c r="H139" i="12"/>
  <c r="H105" i="12"/>
  <c r="K127" i="12"/>
  <c r="M83" i="12"/>
  <c r="M123" i="12"/>
  <c r="I87" i="12"/>
  <c r="M111" i="12"/>
  <c r="H95" i="12"/>
  <c r="H111" i="12"/>
  <c r="H125" i="12"/>
  <c r="H128" i="12"/>
  <c r="H115" i="12"/>
  <c r="H79" i="12"/>
  <c r="K107" i="12"/>
  <c r="I123" i="12"/>
  <c r="K98" i="12"/>
  <c r="H89" i="12"/>
  <c r="K135" i="12"/>
  <c r="K125" i="12"/>
  <c r="I80" i="12"/>
  <c r="I137" i="12"/>
  <c r="M133" i="12"/>
  <c r="K94" i="12"/>
  <c r="M84" i="12"/>
  <c r="M112" i="12"/>
  <c r="M141" i="12"/>
  <c r="I107" i="12"/>
  <c r="I128" i="12"/>
  <c r="M127" i="12"/>
  <c r="M93" i="12"/>
  <c r="H127" i="12"/>
  <c r="K80" i="12"/>
  <c r="K97" i="12"/>
  <c r="I115" i="12"/>
  <c r="H135" i="12"/>
  <c r="I118" i="12"/>
  <c r="H87" i="12"/>
  <c r="M118" i="12"/>
  <c r="I136" i="12"/>
  <c r="H99" i="12"/>
  <c r="I93" i="12"/>
  <c r="M138" i="12"/>
  <c r="H85" i="12"/>
  <c r="M109" i="12"/>
  <c r="K112" i="12"/>
  <c r="H134" i="12"/>
  <c r="I95" i="12"/>
  <c r="K87" i="12"/>
  <c r="M128" i="12"/>
  <c r="H92" i="12"/>
  <c r="H108" i="12"/>
  <c r="K86" i="12"/>
  <c r="K105" i="12"/>
  <c r="M116" i="12"/>
  <c r="H133" i="12"/>
  <c r="K81" i="12"/>
  <c r="I116" i="12"/>
  <c r="H132" i="12"/>
  <c r="I105" i="12"/>
  <c r="H96" i="12"/>
  <c r="I121" i="12"/>
  <c r="M105" i="12"/>
  <c r="M106" i="12"/>
  <c r="I111" i="12"/>
  <c r="I82" i="12"/>
  <c r="I99" i="12"/>
  <c r="K113" i="12"/>
  <c r="K118" i="12"/>
  <c r="M134" i="12"/>
  <c r="M95" i="12"/>
  <c r="H94" i="12"/>
  <c r="H84" i="12"/>
  <c r="H106" i="12"/>
  <c r="I141" i="12"/>
  <c r="I101" i="12"/>
  <c r="I117" i="12"/>
  <c r="K85" i="12"/>
  <c r="K101" i="12"/>
  <c r="H140" i="12"/>
  <c r="I113" i="12"/>
  <c r="H93" i="12"/>
  <c r="I133" i="12"/>
  <c r="I108" i="12"/>
  <c r="I139" i="12"/>
  <c r="M113" i="12"/>
  <c r="M101" i="12"/>
  <c r="M115" i="12"/>
  <c r="I125" i="12"/>
  <c r="M136" i="12"/>
  <c r="M96" i="12"/>
  <c r="M94" i="12"/>
  <c r="I130" i="12"/>
  <c r="I96" i="12"/>
  <c r="K117" i="12"/>
  <c r="M87" i="12"/>
  <c r="K111" i="12"/>
  <c r="H121" i="12"/>
  <c r="H136" i="12"/>
  <c r="I86" i="12"/>
  <c r="K104" i="12"/>
  <c r="K137" i="12"/>
  <c r="H130" i="12"/>
  <c r="H104" i="12"/>
  <c r="H80" i="12"/>
  <c r="I110" i="12"/>
  <c r="H129" i="12"/>
  <c r="K108" i="12"/>
  <c r="K116" i="12"/>
  <c r="M85" i="12"/>
  <c r="M104" i="12"/>
  <c r="M135" i="12"/>
  <c r="K96" i="12"/>
  <c r="M125" i="12"/>
  <c r="K129" i="12"/>
  <c r="K141" i="12"/>
  <c r="H100" i="12"/>
  <c r="M99" i="12"/>
  <c r="H98" i="12"/>
  <c r="H118" i="12"/>
  <c r="I79" i="12"/>
  <c r="K93" i="12"/>
  <c r="I112" i="12"/>
  <c r="I85" i="12"/>
  <c r="H138" i="12"/>
  <c r="M91" i="12"/>
  <c r="M120" i="12"/>
  <c r="H137" i="12"/>
  <c r="H112" i="12"/>
  <c r="H88" i="12"/>
  <c r="M70" i="12"/>
  <c r="I75" i="12"/>
  <c r="K74" i="12"/>
  <c r="I70" i="12"/>
  <c r="H75" i="12"/>
  <c r="H71" i="12"/>
  <c r="K72" i="12"/>
  <c r="K70" i="12"/>
  <c r="I77" i="12"/>
  <c r="I73" i="12"/>
  <c r="I69" i="12"/>
  <c r="K71" i="12"/>
  <c r="H74" i="12"/>
  <c r="H70" i="12"/>
  <c r="H73" i="12"/>
  <c r="I72" i="12"/>
  <c r="I71" i="12"/>
  <c r="M73" i="12"/>
  <c r="M72" i="12"/>
  <c r="M74" i="12"/>
  <c r="M71" i="12"/>
  <c r="M75" i="12"/>
  <c r="K76" i="12"/>
  <c r="I76" i="12"/>
  <c r="I74" i="12"/>
  <c r="K77" i="12"/>
  <c r="K73" i="12"/>
  <c r="M76" i="12"/>
  <c r="H69" i="12"/>
  <c r="M77" i="12"/>
  <c r="M69" i="12"/>
  <c r="H77" i="12"/>
  <c r="K75" i="12"/>
  <c r="H72" i="12"/>
  <c r="K69" i="12"/>
  <c r="H76" i="12"/>
  <c r="K64" i="12"/>
  <c r="I65" i="12"/>
  <c r="K65" i="12"/>
  <c r="I64" i="12"/>
  <c r="K66" i="12"/>
  <c r="M65" i="12"/>
  <c r="M64" i="12"/>
  <c r="H64" i="12"/>
  <c r="K67" i="12"/>
  <c r="I67" i="12"/>
  <c r="H67" i="12"/>
  <c r="M66" i="12"/>
  <c r="H66" i="12"/>
  <c r="I66" i="12"/>
  <c r="H65" i="12"/>
  <c r="M67" i="12"/>
  <c r="I60" i="12"/>
  <c r="H60" i="12"/>
  <c r="K60" i="12"/>
  <c r="M61" i="12"/>
  <c r="K61" i="12"/>
  <c r="I61" i="12"/>
  <c r="K59" i="12"/>
  <c r="M59" i="12"/>
  <c r="I62" i="12"/>
  <c r="H62" i="12"/>
  <c r="M60" i="12"/>
  <c r="I59" i="12"/>
  <c r="K62" i="12"/>
  <c r="H61" i="12"/>
  <c r="M62" i="12"/>
  <c r="H59" i="12"/>
  <c r="K38" i="12"/>
  <c r="K40" i="12"/>
  <c r="K32" i="12"/>
  <c r="H37" i="12"/>
  <c r="K36" i="12"/>
  <c r="I36" i="12"/>
  <c r="K34" i="12"/>
  <c r="I41" i="12"/>
  <c r="H40" i="12"/>
  <c r="K35" i="12"/>
  <c r="M36" i="12"/>
  <c r="I37" i="12"/>
  <c r="H35" i="12"/>
  <c r="K33" i="12"/>
  <c r="M40" i="12"/>
  <c r="M42" i="12"/>
  <c r="M32" i="12"/>
  <c r="M39" i="12"/>
  <c r="K42" i="12"/>
  <c r="H41" i="12"/>
  <c r="I39" i="12"/>
  <c r="I33" i="12"/>
  <c r="M41" i="12"/>
  <c r="I34" i="12"/>
  <c r="M33" i="12"/>
  <c r="H32" i="12"/>
  <c r="K37" i="12"/>
  <c r="M35" i="12"/>
  <c r="M34" i="12"/>
  <c r="H36" i="12"/>
  <c r="I35" i="12"/>
  <c r="I38" i="12"/>
  <c r="M37" i="12"/>
  <c r="M38" i="12"/>
  <c r="H34" i="12"/>
  <c r="K39" i="12"/>
  <c r="K41" i="12"/>
  <c r="I32" i="12"/>
  <c r="H38" i="12"/>
  <c r="H42" i="12"/>
  <c r="I40" i="12"/>
  <c r="I42" i="12"/>
  <c r="H39" i="12"/>
  <c r="H33" i="12"/>
  <c r="J202" i="12"/>
  <c r="L210" i="12"/>
  <c r="M210" i="12" s="1"/>
  <c r="L208" i="12"/>
  <c r="M208" i="12" s="1"/>
  <c r="B208" i="12"/>
  <c r="K208" i="12"/>
  <c r="B46" i="12"/>
  <c r="N22" i="12"/>
  <c r="P22" i="12" s="1"/>
  <c r="L195" i="12"/>
  <c r="N194" i="12"/>
  <c r="P194" i="12" s="1"/>
  <c r="N200" i="12"/>
  <c r="P200" i="12" s="1"/>
  <c r="N193" i="12"/>
  <c r="P193" i="12" s="1"/>
  <c r="L202" i="12"/>
  <c r="M187" i="12"/>
  <c r="N201" i="12"/>
  <c r="P201" i="12" s="1"/>
  <c r="B202" i="12"/>
  <c r="N199" i="12"/>
  <c r="N192" i="12"/>
  <c r="B195" i="12"/>
  <c r="H193" i="12"/>
  <c r="H201" i="12"/>
  <c r="H200" i="12"/>
  <c r="H194" i="12"/>
  <c r="H198" i="12"/>
  <c r="H192" i="12"/>
  <c r="H199" i="12"/>
  <c r="I187" i="12"/>
  <c r="K45" i="12"/>
  <c r="M54" i="12"/>
  <c r="M56" i="12"/>
  <c r="K51" i="12"/>
  <c r="K55" i="12"/>
  <c r="K56" i="12"/>
  <c r="K44" i="12"/>
  <c r="K50" i="12"/>
  <c r="K48" i="12"/>
  <c r="K49" i="12"/>
  <c r="K53" i="12"/>
  <c r="K27" i="12"/>
  <c r="K47" i="12"/>
  <c r="I54" i="12"/>
  <c r="K54" i="12"/>
  <c r="M57" i="12"/>
  <c r="K52" i="12"/>
  <c r="K57" i="12"/>
  <c r="K187" i="12"/>
  <c r="H45" i="12"/>
  <c r="N11" i="12"/>
  <c r="N21" i="12"/>
  <c r="P21" i="12" s="1"/>
  <c r="H21" i="12"/>
  <c r="I21" i="12"/>
  <c r="I19" i="12"/>
  <c r="H19" i="12"/>
  <c r="H50" i="12"/>
  <c r="B52" i="12"/>
  <c r="E22" i="15" s="1"/>
  <c r="I50" i="12"/>
  <c r="H49" i="12"/>
  <c r="H54" i="12"/>
  <c r="I56" i="12"/>
  <c r="H14" i="12"/>
  <c r="M29" i="12"/>
  <c r="H29" i="12"/>
  <c r="K28" i="12"/>
  <c r="K26" i="12"/>
  <c r="I26" i="12"/>
  <c r="K10" i="12"/>
  <c r="M55" i="12"/>
  <c r="I53" i="12"/>
  <c r="H56" i="12"/>
  <c r="M44" i="12"/>
  <c r="I24" i="12"/>
  <c r="K22" i="12"/>
  <c r="H24" i="12"/>
  <c r="K20" i="12"/>
  <c r="I29" i="12"/>
  <c r="M13" i="12"/>
  <c r="K9" i="12"/>
  <c r="M49" i="12"/>
  <c r="I49" i="12"/>
  <c r="K15" i="12"/>
  <c r="H26" i="12"/>
  <c r="H28" i="12"/>
  <c r="K24" i="12"/>
  <c r="M22" i="12"/>
  <c r="M26" i="12"/>
  <c r="K12" i="12"/>
  <c r="M14" i="12"/>
  <c r="K14" i="12"/>
  <c r="H53" i="12"/>
  <c r="I57" i="12"/>
  <c r="I55" i="12"/>
  <c r="H23" i="12"/>
  <c r="K21" i="12"/>
  <c r="H27" i="12"/>
  <c r="M24" i="12"/>
  <c r="I15" i="12"/>
  <c r="M10" i="12"/>
  <c r="H10" i="12"/>
  <c r="I2" i="12"/>
  <c r="M12" i="12"/>
  <c r="I51" i="12"/>
  <c r="M51" i="12"/>
  <c r="H57" i="12"/>
  <c r="K23" i="12"/>
  <c r="H15" i="12"/>
  <c r="M30" i="12"/>
  <c r="K13" i="12"/>
  <c r="I14" i="12"/>
  <c r="I9" i="12"/>
  <c r="H51" i="12"/>
  <c r="M46" i="12"/>
  <c r="K25" i="12"/>
  <c r="M23" i="12"/>
  <c r="K16" i="12"/>
  <c r="H16" i="12"/>
  <c r="M28" i="12"/>
  <c r="K8" i="12"/>
  <c r="K11" i="12"/>
  <c r="M9" i="12"/>
  <c r="H9" i="12"/>
  <c r="M50" i="12"/>
  <c r="K29" i="12"/>
  <c r="M53" i="12"/>
  <c r="M25" i="12"/>
  <c r="H55" i="12"/>
  <c r="M45" i="12"/>
  <c r="M15" i="12"/>
  <c r="I16" i="12"/>
  <c r="I27" i="12"/>
  <c r="M27" i="12"/>
  <c r="I10" i="12"/>
  <c r="I23" i="12"/>
  <c r="M16" i="12"/>
  <c r="I28" i="12"/>
  <c r="H30" i="12"/>
  <c r="K17" i="12"/>
  <c r="K30" i="12"/>
  <c r="M52" i="12"/>
  <c r="I30" i="12"/>
  <c r="I12" i="12"/>
  <c r="H12" i="12"/>
  <c r="N45" i="12"/>
  <c r="P45" i="12" s="1"/>
  <c r="N50" i="12"/>
  <c r="N13" i="12"/>
  <c r="P13" i="12" s="1"/>
  <c r="N25" i="12"/>
  <c r="P25" i="12" s="1"/>
  <c r="H20" i="12"/>
  <c r="I20" i="12"/>
  <c r="I22" i="12"/>
  <c r="H22" i="12"/>
  <c r="M19" i="12"/>
  <c r="I13" i="12"/>
  <c r="H13" i="12"/>
  <c r="I45" i="12"/>
  <c r="I25" i="12"/>
  <c r="H25" i="12"/>
  <c r="N8" i="12"/>
  <c r="P8" i="12" s="1"/>
  <c r="N19" i="12"/>
  <c r="N48" i="12"/>
  <c r="P48" i="12" s="1"/>
  <c r="H47" i="12"/>
  <c r="I47" i="12"/>
  <c r="K2" i="12"/>
  <c r="M2" i="12"/>
  <c r="M48" i="12"/>
  <c r="M8" i="12"/>
  <c r="N47" i="12"/>
  <c r="P47" i="12" s="1"/>
  <c r="N20" i="12"/>
  <c r="P20" i="12" s="1"/>
  <c r="N7" i="12"/>
  <c r="N44" i="12"/>
  <c r="H7" i="12"/>
  <c r="I7" i="12"/>
  <c r="K7" i="12"/>
  <c r="M7" i="12"/>
  <c r="I44" i="12"/>
  <c r="L17" i="12"/>
  <c r="M17" i="12" s="1"/>
  <c r="M11" i="12"/>
  <c r="M21" i="12"/>
  <c r="H48" i="12"/>
  <c r="I48" i="12"/>
  <c r="J46" i="12"/>
  <c r="M20" i="12"/>
  <c r="H44" i="12"/>
  <c r="H11" i="12"/>
  <c r="B17" i="12"/>
  <c r="I11" i="12"/>
  <c r="H8" i="12"/>
  <c r="I8" i="12"/>
  <c r="K19" i="12"/>
  <c r="M47" i="12"/>
  <c r="S625" i="1"/>
  <c r="S125" i="12"/>
  <c r="T125" i="12" s="1"/>
  <c r="I221" i="12" l="1"/>
  <c r="I220" i="12"/>
  <c r="I216" i="12"/>
  <c r="S70" i="12"/>
  <c r="T70" i="12" s="1"/>
  <c r="H213" i="12"/>
  <c r="I212" i="12"/>
  <c r="H218" i="12"/>
  <c r="I219" i="12"/>
  <c r="H215" i="12"/>
  <c r="H214" i="12"/>
  <c r="H222" i="12"/>
  <c r="H217" i="12"/>
  <c r="H223" i="12"/>
  <c r="S124" i="12"/>
  <c r="T124" i="12" s="1"/>
  <c r="S77" i="12"/>
  <c r="T77" i="12" s="1"/>
  <c r="S96" i="12"/>
  <c r="T96" i="12" s="1"/>
  <c r="S173" i="12"/>
  <c r="T173" i="12" s="1"/>
  <c r="S73" i="12"/>
  <c r="T73" i="12" s="1"/>
  <c r="S26" i="12"/>
  <c r="T26" i="12" s="1"/>
  <c r="S94" i="12"/>
  <c r="T94" i="12" s="1"/>
  <c r="S123" i="12"/>
  <c r="T123" i="12" s="1"/>
  <c r="S76" i="12"/>
  <c r="T76" i="12" s="1"/>
  <c r="S111" i="12"/>
  <c r="T111" i="12" s="1"/>
  <c r="I206" i="12"/>
  <c r="S55" i="12"/>
  <c r="T55" i="12" s="1"/>
  <c r="S23" i="12"/>
  <c r="T23" i="12" s="1"/>
  <c r="S54" i="12"/>
  <c r="T54" i="12" s="1"/>
  <c r="S29" i="12"/>
  <c r="S9" i="12"/>
  <c r="T9" i="12" s="1"/>
  <c r="S53" i="12"/>
  <c r="S24" i="12"/>
  <c r="T24" i="12" s="1"/>
  <c r="S165" i="12"/>
  <c r="S160" i="12"/>
  <c r="T160" i="12" s="1"/>
  <c r="S149" i="12"/>
  <c r="T149" i="12" s="1"/>
  <c r="S139" i="12"/>
  <c r="T139" i="12" s="1"/>
  <c r="S107" i="12"/>
  <c r="T107" i="12" s="1"/>
  <c r="S100" i="12"/>
  <c r="T100" i="12" s="1"/>
  <c r="S88" i="12"/>
  <c r="T88" i="12" s="1"/>
  <c r="S34" i="12"/>
  <c r="T34" i="12" s="1"/>
  <c r="S184" i="12"/>
  <c r="T184" i="12" s="1"/>
  <c r="S159" i="12"/>
  <c r="T159" i="12" s="1"/>
  <c r="S146" i="12"/>
  <c r="T146" i="12" s="1"/>
  <c r="S136" i="12"/>
  <c r="T136" i="12" s="1"/>
  <c r="S85" i="12"/>
  <c r="T85" i="12" s="1"/>
  <c r="S62" i="12"/>
  <c r="T62" i="12" s="1"/>
  <c r="S170" i="12"/>
  <c r="T170" i="12" s="1"/>
  <c r="S152" i="12"/>
  <c r="T152" i="12" s="1"/>
  <c r="S92" i="12"/>
  <c r="T92" i="12" s="1"/>
  <c r="S80" i="12"/>
  <c r="T80" i="12" s="1"/>
  <c r="N214" i="12"/>
  <c r="P214" i="12" s="1"/>
  <c r="P79" i="12"/>
  <c r="N209" i="12"/>
  <c r="P209" i="12" s="1"/>
  <c r="P32" i="12"/>
  <c r="N216" i="12"/>
  <c r="P216" i="12" s="1"/>
  <c r="P103" i="12"/>
  <c r="N219" i="12"/>
  <c r="P219" i="12" s="1"/>
  <c r="P132" i="12"/>
  <c r="N211" i="12"/>
  <c r="P211" i="12" s="1"/>
  <c r="P59" i="12"/>
  <c r="N218" i="12"/>
  <c r="P218" i="12" s="1"/>
  <c r="P127" i="12"/>
  <c r="S148" i="12"/>
  <c r="T148" i="12" s="1"/>
  <c r="S141" i="12"/>
  <c r="T141" i="12" s="1"/>
  <c r="S71" i="12"/>
  <c r="T71" i="12" s="1"/>
  <c r="S154" i="12"/>
  <c r="S138" i="12"/>
  <c r="T138" i="12" s="1"/>
  <c r="S99" i="12"/>
  <c r="T99" i="12" s="1"/>
  <c r="S87" i="12"/>
  <c r="T87" i="12" s="1"/>
  <c r="S65" i="12"/>
  <c r="T65" i="12" s="1"/>
  <c r="S183" i="12"/>
  <c r="T183" i="12" s="1"/>
  <c r="S167" i="12"/>
  <c r="T167" i="12" s="1"/>
  <c r="S151" i="12"/>
  <c r="T151" i="12" s="1"/>
  <c r="S135" i="12"/>
  <c r="T135" i="12" s="1"/>
  <c r="S129" i="12"/>
  <c r="T129" i="12" s="1"/>
  <c r="S119" i="12"/>
  <c r="T119" i="12" s="1"/>
  <c r="S105" i="12"/>
  <c r="T105" i="12" s="1"/>
  <c r="S98" i="12"/>
  <c r="T98" i="12" s="1"/>
  <c r="S66" i="12"/>
  <c r="T66" i="12" s="1"/>
  <c r="S36" i="12"/>
  <c r="T36" i="12" s="1"/>
  <c r="S177" i="12"/>
  <c r="T177" i="12" s="1"/>
  <c r="S174" i="12"/>
  <c r="T174" i="12" s="1"/>
  <c r="S156" i="12"/>
  <c r="T156" i="12" s="1"/>
  <c r="S147" i="12"/>
  <c r="T147" i="12" s="1"/>
  <c r="S116" i="12"/>
  <c r="T116" i="12" s="1"/>
  <c r="S93" i="12"/>
  <c r="T93" i="12" s="1"/>
  <c r="I46" i="12"/>
  <c r="E19" i="15"/>
  <c r="N217" i="12"/>
  <c r="P217" i="12" s="1"/>
  <c r="P115" i="12"/>
  <c r="N212" i="12"/>
  <c r="P212" i="12" s="1"/>
  <c r="P64" i="12"/>
  <c r="N223" i="12"/>
  <c r="P223" i="12" s="1"/>
  <c r="P176" i="12"/>
  <c r="N221" i="12"/>
  <c r="P221" i="12" s="1"/>
  <c r="P154" i="12"/>
  <c r="S172" i="12"/>
  <c r="T172" i="12" s="1"/>
  <c r="S158" i="12"/>
  <c r="T158" i="12" s="1"/>
  <c r="S140" i="12"/>
  <c r="T140" i="12" s="1"/>
  <c r="S128" i="12"/>
  <c r="T128" i="12" s="1"/>
  <c r="S109" i="12"/>
  <c r="T109" i="12" s="1"/>
  <c r="S101" i="12"/>
  <c r="T101" i="12" s="1"/>
  <c r="S89" i="12"/>
  <c r="T89" i="12" s="1"/>
  <c r="S185" i="12"/>
  <c r="T185" i="12" s="1"/>
  <c r="S169" i="12"/>
  <c r="T169" i="12" s="1"/>
  <c r="S163" i="12"/>
  <c r="T163" i="12" s="1"/>
  <c r="S137" i="12"/>
  <c r="T137" i="12" s="1"/>
  <c r="S86" i="12"/>
  <c r="T86" i="12" s="1"/>
  <c r="S182" i="12"/>
  <c r="T182" i="12" s="1"/>
  <c r="S166" i="12"/>
  <c r="T166" i="12" s="1"/>
  <c r="S144" i="12"/>
  <c r="T144" i="12" s="1"/>
  <c r="S134" i="12"/>
  <c r="T134" i="12" s="1"/>
  <c r="S117" i="12"/>
  <c r="T117" i="12" s="1"/>
  <c r="S104" i="12"/>
  <c r="T104" i="12" s="1"/>
  <c r="S97" i="12"/>
  <c r="T97" i="12" s="1"/>
  <c r="S84" i="12"/>
  <c r="T84" i="12" s="1"/>
  <c r="S61" i="12"/>
  <c r="T61" i="12" s="1"/>
  <c r="S4" i="12"/>
  <c r="S176" i="12"/>
  <c r="S171" i="12"/>
  <c r="T171" i="12" s="1"/>
  <c r="S157" i="12"/>
  <c r="T157" i="12" s="1"/>
  <c r="S145" i="12"/>
  <c r="T145" i="12" s="1"/>
  <c r="S132" i="12"/>
  <c r="S130" i="12"/>
  <c r="T130" i="12" s="1"/>
  <c r="S118" i="12"/>
  <c r="T118" i="12" s="1"/>
  <c r="S103" i="12"/>
  <c r="S69" i="12"/>
  <c r="S60" i="12"/>
  <c r="T60" i="12" s="1"/>
  <c r="B207" i="12"/>
  <c r="H207" i="12" s="1"/>
  <c r="E6" i="15"/>
  <c r="H209" i="12"/>
  <c r="N215" i="12"/>
  <c r="P215" i="12" s="1"/>
  <c r="P91" i="12"/>
  <c r="N213" i="12"/>
  <c r="P213" i="12" s="1"/>
  <c r="P69" i="12"/>
  <c r="P4" i="12"/>
  <c r="N206" i="12"/>
  <c r="P206" i="12" s="1"/>
  <c r="P144" i="12"/>
  <c r="N220" i="12"/>
  <c r="P220" i="12" s="1"/>
  <c r="N222" i="12"/>
  <c r="P222" i="12" s="1"/>
  <c r="P165" i="12"/>
  <c r="H211" i="12"/>
  <c r="H46" i="12"/>
  <c r="B210" i="12"/>
  <c r="K46" i="12"/>
  <c r="J210" i="12"/>
  <c r="K210" i="12" s="1"/>
  <c r="P19" i="12"/>
  <c r="N208" i="12"/>
  <c r="P208" i="12" s="1"/>
  <c r="P7" i="12"/>
  <c r="S10" i="12"/>
  <c r="T10" i="12" s="1"/>
  <c r="L207" i="12"/>
  <c r="M207" i="12" s="1"/>
  <c r="H208" i="12"/>
  <c r="I208" i="12"/>
  <c r="S193" i="12"/>
  <c r="T193" i="12" s="1"/>
  <c r="S194" i="12"/>
  <c r="T194" i="12" s="1"/>
  <c r="S200" i="12"/>
  <c r="T200" i="12" s="1"/>
  <c r="N187" i="12"/>
  <c r="P187" i="12" s="1"/>
  <c r="N2" i="12"/>
  <c r="P2" i="12" s="1"/>
  <c r="S201" i="12"/>
  <c r="T201" i="12" s="1"/>
  <c r="N195" i="12"/>
  <c r="P195" i="12" s="1"/>
  <c r="P192" i="12"/>
  <c r="S199" i="12"/>
  <c r="T199" i="12" s="1"/>
  <c r="P199" i="12"/>
  <c r="N202" i="12"/>
  <c r="P202" i="12" s="1"/>
  <c r="H202" i="12"/>
  <c r="H195" i="12"/>
  <c r="S8" i="12"/>
  <c r="T8" i="12" s="1"/>
  <c r="S19" i="12"/>
  <c r="G124" i="12"/>
  <c r="C124" i="12" s="1"/>
  <c r="F124" i="12"/>
  <c r="E124" i="12"/>
  <c r="S44" i="12"/>
  <c r="I17" i="12"/>
  <c r="H17" i="12"/>
  <c r="N46" i="12"/>
  <c r="P44" i="12"/>
  <c r="G123" i="12"/>
  <c r="C123" i="12" s="1"/>
  <c r="F123" i="12"/>
  <c r="E123" i="12"/>
  <c r="S45" i="12"/>
  <c r="T45" i="12" s="1"/>
  <c r="G173" i="12"/>
  <c r="C173" i="12" s="1"/>
  <c r="F173" i="12"/>
  <c r="E173" i="12"/>
  <c r="S22" i="12"/>
  <c r="T22" i="12" s="1"/>
  <c r="S20" i="12"/>
  <c r="T20" i="12" s="1"/>
  <c r="S7" i="12"/>
  <c r="S47" i="12"/>
  <c r="T47" i="12" s="1"/>
  <c r="P50" i="12"/>
  <c r="N52" i="12"/>
  <c r="P52" i="12" s="1"/>
  <c r="G125" i="12"/>
  <c r="C125" i="12" s="1"/>
  <c r="F125" i="12"/>
  <c r="E125" i="12"/>
  <c r="S25" i="12"/>
  <c r="T25" i="12" s="1"/>
  <c r="S13" i="12"/>
  <c r="T13" i="12" s="1"/>
  <c r="S50" i="12"/>
  <c r="H52" i="12"/>
  <c r="I52" i="12"/>
  <c r="P11" i="12"/>
  <c r="N17" i="12"/>
  <c r="P17" i="12" s="1"/>
  <c r="F70" i="12" l="1"/>
  <c r="G70" i="12"/>
  <c r="C70" i="12" s="1"/>
  <c r="E70" i="12"/>
  <c r="W15" i="12"/>
  <c r="I207" i="12"/>
  <c r="F26" i="12"/>
  <c r="F94" i="12"/>
  <c r="E26" i="12"/>
  <c r="E94" i="12"/>
  <c r="G26" i="12"/>
  <c r="C26" i="12" s="1"/>
  <c r="G94" i="12"/>
  <c r="C94" i="12" s="1"/>
  <c r="E76" i="12"/>
  <c r="E111" i="12"/>
  <c r="F76" i="12"/>
  <c r="F111" i="12"/>
  <c r="G76" i="12"/>
  <c r="C76" i="12" s="1"/>
  <c r="G111" i="12"/>
  <c r="C111" i="12" s="1"/>
  <c r="E77" i="12"/>
  <c r="E96" i="12"/>
  <c r="F77" i="12"/>
  <c r="F96" i="12"/>
  <c r="G77" i="12"/>
  <c r="C77" i="12" s="1"/>
  <c r="G96" i="12"/>
  <c r="C96" i="12" s="1"/>
  <c r="E54" i="12"/>
  <c r="E75" i="12"/>
  <c r="F54" i="12"/>
  <c r="F75" i="12"/>
  <c r="G54" i="12"/>
  <c r="C54" i="12" s="1"/>
  <c r="G75" i="12"/>
  <c r="C75" i="12" s="1"/>
  <c r="T29" i="12"/>
  <c r="S30" i="12"/>
  <c r="T30" i="12" s="1"/>
  <c r="E23" i="12"/>
  <c r="E55" i="12"/>
  <c r="F23" i="12"/>
  <c r="F55" i="12"/>
  <c r="G23" i="12"/>
  <c r="C23" i="12" s="1"/>
  <c r="F13" i="15" s="1"/>
  <c r="G55" i="12"/>
  <c r="C55" i="12" s="1"/>
  <c r="E9" i="12"/>
  <c r="E29" i="12"/>
  <c r="F9" i="12"/>
  <c r="F29" i="12"/>
  <c r="G9" i="12"/>
  <c r="C9" i="12" s="1"/>
  <c r="F4" i="15" s="1"/>
  <c r="G29" i="12"/>
  <c r="S57" i="12"/>
  <c r="T57" i="12" s="1"/>
  <c r="T53" i="12"/>
  <c r="E67" i="12"/>
  <c r="E73" i="12"/>
  <c r="F67" i="12"/>
  <c r="F73" i="12"/>
  <c r="G67" i="12"/>
  <c r="C67" i="12" s="1"/>
  <c r="G73" i="12"/>
  <c r="C73" i="12" s="1"/>
  <c r="E24" i="12"/>
  <c r="E53" i="12"/>
  <c r="F24" i="12"/>
  <c r="F53" i="12"/>
  <c r="G24" i="12"/>
  <c r="C24" i="12" s="1"/>
  <c r="F14" i="15" s="1"/>
  <c r="G53" i="12"/>
  <c r="G184" i="12"/>
  <c r="C184" i="12" s="1"/>
  <c r="G159" i="12"/>
  <c r="C159" i="12" s="1"/>
  <c r="G146" i="12"/>
  <c r="C146" i="12" s="1"/>
  <c r="G136" i="12"/>
  <c r="C136" i="12" s="1"/>
  <c r="G85" i="12"/>
  <c r="C85" i="12" s="1"/>
  <c r="G62" i="12"/>
  <c r="C62" i="12" s="1"/>
  <c r="G165" i="12"/>
  <c r="G160" i="12"/>
  <c r="C160" i="12" s="1"/>
  <c r="G149" i="12"/>
  <c r="C149" i="12" s="1"/>
  <c r="G139" i="12"/>
  <c r="C139" i="12" s="1"/>
  <c r="G107" i="12"/>
  <c r="C107" i="12" s="1"/>
  <c r="G100" i="12"/>
  <c r="C100" i="12" s="1"/>
  <c r="G88" i="12"/>
  <c r="C88" i="12" s="1"/>
  <c r="G34" i="12"/>
  <c r="C34" i="12" s="1"/>
  <c r="E185" i="12"/>
  <c r="E169" i="12"/>
  <c r="E163" i="12"/>
  <c r="E137" i="12"/>
  <c r="E86" i="12"/>
  <c r="E184" i="12"/>
  <c r="E159" i="12"/>
  <c r="E146" i="12"/>
  <c r="E136" i="12"/>
  <c r="E85" i="12"/>
  <c r="E62" i="12"/>
  <c r="E165" i="12"/>
  <c r="E160" i="12"/>
  <c r="E149" i="12"/>
  <c r="E139" i="12"/>
  <c r="E107" i="12"/>
  <c r="E100" i="12"/>
  <c r="E88" i="12"/>
  <c r="E34" i="12"/>
  <c r="F10" i="12"/>
  <c r="F148" i="12"/>
  <c r="F141" i="12"/>
  <c r="F71" i="12"/>
  <c r="F177" i="12"/>
  <c r="F174" i="12"/>
  <c r="F156" i="12"/>
  <c r="F147" i="12"/>
  <c r="F116" i="12"/>
  <c r="F93" i="12"/>
  <c r="F170" i="12"/>
  <c r="F152" i="12"/>
  <c r="F92" i="12"/>
  <c r="F80" i="12"/>
  <c r="F154" i="12"/>
  <c r="F138" i="12"/>
  <c r="F99" i="12"/>
  <c r="F87" i="12"/>
  <c r="F65" i="12"/>
  <c r="T69" i="12"/>
  <c r="T4" i="12"/>
  <c r="G177" i="12"/>
  <c r="C177" i="12" s="1"/>
  <c r="G174" i="12"/>
  <c r="C174" i="12" s="1"/>
  <c r="G156" i="12"/>
  <c r="C156" i="12" s="1"/>
  <c r="G147" i="12"/>
  <c r="C147" i="12" s="1"/>
  <c r="G116" i="12"/>
  <c r="C116" i="12" s="1"/>
  <c r="G93" i="12"/>
  <c r="C93" i="12" s="1"/>
  <c r="G154" i="12"/>
  <c r="G138" i="12"/>
  <c r="C138" i="12" s="1"/>
  <c r="G99" i="12"/>
  <c r="C99" i="12" s="1"/>
  <c r="G87" i="12"/>
  <c r="C87" i="12" s="1"/>
  <c r="G65" i="12"/>
  <c r="C65" i="12" s="1"/>
  <c r="G182" i="12"/>
  <c r="C182" i="12" s="1"/>
  <c r="G166" i="12"/>
  <c r="C166" i="12" s="1"/>
  <c r="G144" i="12"/>
  <c r="C144" i="12" s="1"/>
  <c r="G134" i="12"/>
  <c r="C134" i="12" s="1"/>
  <c r="G117" i="12"/>
  <c r="C117" i="12" s="1"/>
  <c r="G104" i="12"/>
  <c r="C104" i="12" s="1"/>
  <c r="G97" i="12"/>
  <c r="C97" i="12" s="1"/>
  <c r="G84" i="12"/>
  <c r="C84" i="12" s="1"/>
  <c r="G61" i="12"/>
  <c r="C61" i="12" s="1"/>
  <c r="E183" i="12"/>
  <c r="E167" i="12"/>
  <c r="E151" i="12"/>
  <c r="E135" i="12"/>
  <c r="E129" i="12"/>
  <c r="E119" i="12"/>
  <c r="E105" i="12"/>
  <c r="E98" i="12"/>
  <c r="E66" i="12"/>
  <c r="E36" i="12"/>
  <c r="F185" i="12"/>
  <c r="F169" i="12"/>
  <c r="F163" i="12"/>
  <c r="F137" i="12"/>
  <c r="F86" i="12"/>
  <c r="E4" i="12"/>
  <c r="E176" i="12"/>
  <c r="E171" i="12"/>
  <c r="E157" i="12"/>
  <c r="E145" i="12"/>
  <c r="E132" i="12"/>
  <c r="E130" i="12"/>
  <c r="E118" i="12"/>
  <c r="E103" i="12"/>
  <c r="E69" i="12"/>
  <c r="E60" i="12"/>
  <c r="F184" i="12"/>
  <c r="F159" i="12"/>
  <c r="F146" i="12"/>
  <c r="F136" i="12"/>
  <c r="F85" i="12"/>
  <c r="F62" i="12"/>
  <c r="F165" i="12"/>
  <c r="F160" i="12"/>
  <c r="F149" i="12"/>
  <c r="F139" i="12"/>
  <c r="F107" i="12"/>
  <c r="F100" i="12"/>
  <c r="F88" i="12"/>
  <c r="F34" i="12"/>
  <c r="E148" i="12"/>
  <c r="E141" i="12"/>
  <c r="E71" i="12"/>
  <c r="G170" i="12"/>
  <c r="C170" i="12" s="1"/>
  <c r="G152" i="12"/>
  <c r="C152" i="12" s="1"/>
  <c r="G92" i="12"/>
  <c r="C92" i="12" s="1"/>
  <c r="G80" i="12"/>
  <c r="C80" i="12" s="1"/>
  <c r="E172" i="12"/>
  <c r="E158" i="12"/>
  <c r="E140" i="12"/>
  <c r="E128" i="12"/>
  <c r="E109" i="12"/>
  <c r="E101" i="12"/>
  <c r="E89" i="12"/>
  <c r="E182" i="12"/>
  <c r="E166" i="12"/>
  <c r="E144" i="12"/>
  <c r="E134" i="12"/>
  <c r="E117" i="12"/>
  <c r="E104" i="12"/>
  <c r="E97" i="12"/>
  <c r="E84" i="12"/>
  <c r="E61" i="12"/>
  <c r="T103" i="12"/>
  <c r="T132" i="12"/>
  <c r="G148" i="12"/>
  <c r="C148" i="12" s="1"/>
  <c r="G141" i="12"/>
  <c r="C141" i="12" s="1"/>
  <c r="G71" i="12"/>
  <c r="C71" i="12" s="1"/>
  <c r="G4" i="12"/>
  <c r="G176" i="12"/>
  <c r="G171" i="12"/>
  <c r="C171" i="12" s="1"/>
  <c r="G157" i="12"/>
  <c r="C157" i="12" s="1"/>
  <c r="G145" i="12"/>
  <c r="C145" i="12" s="1"/>
  <c r="G132" i="12"/>
  <c r="G130" i="12"/>
  <c r="C130" i="12" s="1"/>
  <c r="G118" i="12"/>
  <c r="C118" i="12" s="1"/>
  <c r="G103" i="12"/>
  <c r="G69" i="12"/>
  <c r="G60" i="12"/>
  <c r="C60" i="12" s="1"/>
  <c r="G185" i="12"/>
  <c r="C185" i="12" s="1"/>
  <c r="G169" i="12"/>
  <c r="C169" i="12" s="1"/>
  <c r="G163" i="12"/>
  <c r="C163" i="12" s="1"/>
  <c r="G137" i="12"/>
  <c r="C137" i="12" s="1"/>
  <c r="G86" i="12"/>
  <c r="C86" i="12" s="1"/>
  <c r="G172" i="12"/>
  <c r="C172" i="12" s="1"/>
  <c r="G158" i="12"/>
  <c r="C158" i="12" s="1"/>
  <c r="G140" i="12"/>
  <c r="C140" i="12" s="1"/>
  <c r="G128" i="12"/>
  <c r="C128" i="12" s="1"/>
  <c r="G109" i="12"/>
  <c r="C109" i="12" s="1"/>
  <c r="G101" i="12"/>
  <c r="C101" i="12" s="1"/>
  <c r="G89" i="12"/>
  <c r="C89" i="12" s="1"/>
  <c r="G183" i="12"/>
  <c r="C183" i="12" s="1"/>
  <c r="G167" i="12"/>
  <c r="C167" i="12" s="1"/>
  <c r="G151" i="12"/>
  <c r="C151" i="12" s="1"/>
  <c r="G135" i="12"/>
  <c r="C135" i="12" s="1"/>
  <c r="G129" i="12"/>
  <c r="C129" i="12" s="1"/>
  <c r="G119" i="12"/>
  <c r="C119" i="12" s="1"/>
  <c r="G105" i="12"/>
  <c r="C105" i="12" s="1"/>
  <c r="G98" i="12"/>
  <c r="C98" i="12" s="1"/>
  <c r="G66" i="12"/>
  <c r="C66" i="12" s="1"/>
  <c r="G36" i="12"/>
  <c r="C36" i="12" s="1"/>
  <c r="F183" i="12"/>
  <c r="F167" i="12"/>
  <c r="F151" i="12"/>
  <c r="F135" i="12"/>
  <c r="F129" i="12"/>
  <c r="F119" i="12"/>
  <c r="F105" i="12"/>
  <c r="F98" i="12"/>
  <c r="F66" i="12"/>
  <c r="F36" i="12"/>
  <c r="F4" i="12"/>
  <c r="F176" i="12"/>
  <c r="F171" i="12"/>
  <c r="F157" i="12"/>
  <c r="F145" i="12"/>
  <c r="F132" i="12"/>
  <c r="F130" i="12"/>
  <c r="F118" i="12"/>
  <c r="F103" i="12"/>
  <c r="F69" i="12"/>
  <c r="F60" i="12"/>
  <c r="E177" i="12"/>
  <c r="E174" i="12"/>
  <c r="E156" i="12"/>
  <c r="E147" i="12"/>
  <c r="E116" i="12"/>
  <c r="E93" i="12"/>
  <c r="E170" i="12"/>
  <c r="E152" i="12"/>
  <c r="E92" i="12"/>
  <c r="E80" i="12"/>
  <c r="E154" i="12"/>
  <c r="E138" i="12"/>
  <c r="E99" i="12"/>
  <c r="E87" i="12"/>
  <c r="E65" i="12"/>
  <c r="F172" i="12"/>
  <c r="F158" i="12"/>
  <c r="F140" i="12"/>
  <c r="F128" i="12"/>
  <c r="F109" i="12"/>
  <c r="F101" i="12"/>
  <c r="F89" i="12"/>
  <c r="F182" i="12"/>
  <c r="F166" i="12"/>
  <c r="F144" i="12"/>
  <c r="F134" i="12"/>
  <c r="F117" i="12"/>
  <c r="F104" i="12"/>
  <c r="F97" i="12"/>
  <c r="F84" i="12"/>
  <c r="F61" i="12"/>
  <c r="T176" i="12"/>
  <c r="T154" i="12"/>
  <c r="T165" i="12"/>
  <c r="N207" i="12"/>
  <c r="P207" i="12" s="1"/>
  <c r="H210" i="12"/>
  <c r="I210" i="12"/>
  <c r="P46" i="12"/>
  <c r="N210" i="12"/>
  <c r="P210" i="12" s="1"/>
  <c r="G10" i="12"/>
  <c r="C10" i="12" s="1"/>
  <c r="F5" i="15" s="1"/>
  <c r="T7" i="12"/>
  <c r="E10" i="12"/>
  <c r="T19" i="12"/>
  <c r="G193" i="12"/>
  <c r="C193" i="12" s="1"/>
  <c r="G201" i="12"/>
  <c r="E44" i="12"/>
  <c r="F44" i="12"/>
  <c r="G50" i="12"/>
  <c r="G25" i="12"/>
  <c r="C25" i="12" s="1"/>
  <c r="F15" i="15" s="1"/>
  <c r="G13" i="12"/>
  <c r="C13" i="12" s="1"/>
  <c r="G22" i="12"/>
  <c r="C22" i="12" s="1"/>
  <c r="F12" i="15" s="1"/>
  <c r="E199" i="12"/>
  <c r="G44" i="12"/>
  <c r="G45" i="12"/>
  <c r="C45" i="12" s="1"/>
  <c r="E201" i="12"/>
  <c r="E45" i="12"/>
  <c r="G20" i="12"/>
  <c r="C20" i="12" s="1"/>
  <c r="F10" i="15" s="1"/>
  <c r="G199" i="12"/>
  <c r="C199" i="12" s="1"/>
  <c r="G47" i="12"/>
  <c r="C47" i="12" s="1"/>
  <c r="F20" i="15" s="1"/>
  <c r="G7" i="12"/>
  <c r="C7" i="12" s="1"/>
  <c r="F2" i="15" s="1"/>
  <c r="G19" i="12"/>
  <c r="G200" i="12"/>
  <c r="C200" i="12" s="1"/>
  <c r="G8" i="12"/>
  <c r="C8" i="12" s="1"/>
  <c r="F3" i="15" s="1"/>
  <c r="G194" i="12"/>
  <c r="C194" i="12" s="1"/>
  <c r="F45" i="12"/>
  <c r="F201" i="12"/>
  <c r="E200" i="12"/>
  <c r="E194" i="12"/>
  <c r="F199" i="12"/>
  <c r="E193" i="12"/>
  <c r="F200" i="12"/>
  <c r="F194" i="12"/>
  <c r="F193" i="12"/>
  <c r="E13" i="12"/>
  <c r="E50" i="12"/>
  <c r="E52" i="12" s="1"/>
  <c r="E25" i="12"/>
  <c r="E20" i="12"/>
  <c r="E7" i="12"/>
  <c r="E47" i="12"/>
  <c r="E8" i="12"/>
  <c r="E19" i="12"/>
  <c r="F50" i="12"/>
  <c r="F52" i="12" s="1"/>
  <c r="F13" i="12"/>
  <c r="F25" i="12"/>
  <c r="F20" i="12"/>
  <c r="F47" i="12"/>
  <c r="F7" i="12"/>
  <c r="F8" i="12"/>
  <c r="F19" i="12"/>
  <c r="S52" i="12"/>
  <c r="T52" i="12" s="1"/>
  <c r="T50" i="12"/>
  <c r="E22" i="12"/>
  <c r="F22" i="12"/>
  <c r="T44" i="12"/>
  <c r="S46" i="12"/>
  <c r="F30" i="12" l="1"/>
  <c r="F57" i="12"/>
  <c r="E30" i="12"/>
  <c r="S32" i="12"/>
  <c r="T32" i="12" s="1"/>
  <c r="E57" i="12"/>
  <c r="C29" i="12"/>
  <c r="G30" i="12"/>
  <c r="C30" i="12" s="1"/>
  <c r="F16" i="15" s="1"/>
  <c r="G57" i="12"/>
  <c r="C57" i="12" s="1"/>
  <c r="F23" i="15" s="1"/>
  <c r="C53" i="12"/>
  <c r="C103" i="12"/>
  <c r="C132" i="12"/>
  <c r="C154" i="12"/>
  <c r="C176" i="12"/>
  <c r="S11" i="12"/>
  <c r="T11" i="12" s="1"/>
  <c r="S5" i="12"/>
  <c r="S178" i="12"/>
  <c r="S168" i="12"/>
  <c r="S155" i="12"/>
  <c r="S143" i="12"/>
  <c r="S133" i="12"/>
  <c r="S127" i="12"/>
  <c r="S115" i="12"/>
  <c r="S113" i="12"/>
  <c r="S91" i="12"/>
  <c r="S79" i="12"/>
  <c r="S72" i="12"/>
  <c r="S64" i="12"/>
  <c r="S59" i="12"/>
  <c r="S35" i="12"/>
  <c r="T35" i="12" s="1"/>
  <c r="C69" i="12"/>
  <c r="C4" i="12"/>
  <c r="C165" i="12"/>
  <c r="F46" i="12"/>
  <c r="E46" i="12"/>
  <c r="T46" i="12"/>
  <c r="C19" i="12"/>
  <c r="F9" i="15" s="1"/>
  <c r="G46" i="12"/>
  <c r="C44" i="12"/>
  <c r="C201" i="12"/>
  <c r="G52" i="12"/>
  <c r="C52" i="12" s="1"/>
  <c r="F22" i="15" s="1"/>
  <c r="C50" i="12"/>
  <c r="S198" i="12"/>
  <c r="S192" i="12"/>
  <c r="S12" i="12"/>
  <c r="S21" i="12"/>
  <c r="S48" i="12"/>
  <c r="T48" i="12" s="1"/>
  <c r="X625" i="1"/>
  <c r="E32" i="12" l="1"/>
  <c r="F26" i="15"/>
  <c r="T72" i="12"/>
  <c r="S213" i="12"/>
  <c r="T213" i="12" s="1"/>
  <c r="T113" i="12"/>
  <c r="S216" i="12"/>
  <c r="T216" i="12" s="1"/>
  <c r="T133" i="12"/>
  <c r="S219" i="12"/>
  <c r="T219" i="12" s="1"/>
  <c r="T168" i="12"/>
  <c r="S222" i="12"/>
  <c r="T222" i="12" s="1"/>
  <c r="E11" i="12"/>
  <c r="E5" i="12"/>
  <c r="E206" i="12" s="1"/>
  <c r="E178" i="12"/>
  <c r="E223" i="12" s="1"/>
  <c r="E168" i="12"/>
  <c r="E222" i="12" s="1"/>
  <c r="E155" i="12"/>
  <c r="E221" i="12" s="1"/>
  <c r="E143" i="12"/>
  <c r="E220" i="12" s="1"/>
  <c r="E133" i="12"/>
  <c r="E219" i="12" s="1"/>
  <c r="E127" i="12"/>
  <c r="E218" i="12" s="1"/>
  <c r="E115" i="12"/>
  <c r="E217" i="12" s="1"/>
  <c r="E113" i="12"/>
  <c r="E216" i="12" s="1"/>
  <c r="E91" i="12"/>
  <c r="E215" i="12" s="1"/>
  <c r="E79" i="12"/>
  <c r="E214" i="12" s="1"/>
  <c r="E72" i="12"/>
  <c r="E213" i="12" s="1"/>
  <c r="E64" i="12"/>
  <c r="E212" i="12" s="1"/>
  <c r="E59" i="12"/>
  <c r="E211" i="12" s="1"/>
  <c r="E35" i="12"/>
  <c r="F32" i="12"/>
  <c r="S211" i="12"/>
  <c r="T211" i="12" s="1"/>
  <c r="T59" i="12"/>
  <c r="S214" i="12"/>
  <c r="T214" i="12" s="1"/>
  <c r="T79" i="12"/>
  <c r="S217" i="12"/>
  <c r="T217" i="12" s="1"/>
  <c r="T115" i="12"/>
  <c r="S220" i="12"/>
  <c r="T220" i="12" s="1"/>
  <c r="T143" i="12"/>
  <c r="T178" i="12"/>
  <c r="S223" i="12"/>
  <c r="T223" i="12" s="1"/>
  <c r="S209" i="12"/>
  <c r="T209" i="12" s="1"/>
  <c r="G11" i="12"/>
  <c r="C11" i="12" s="1"/>
  <c r="G5" i="12"/>
  <c r="G178" i="12"/>
  <c r="G168" i="12"/>
  <c r="G155" i="12"/>
  <c r="G143" i="12"/>
  <c r="G133" i="12"/>
  <c r="G127" i="12"/>
  <c r="G115" i="12"/>
  <c r="G113" i="12"/>
  <c r="G91" i="12"/>
  <c r="G79" i="12"/>
  <c r="G72" i="12"/>
  <c r="G64" i="12"/>
  <c r="G59" i="12"/>
  <c r="G35" i="12"/>
  <c r="C35" i="12" s="1"/>
  <c r="F11" i="12"/>
  <c r="F5" i="12"/>
  <c r="F206" i="12" s="1"/>
  <c r="F178" i="12"/>
  <c r="F223" i="12" s="1"/>
  <c r="F168" i="12"/>
  <c r="F222" i="12" s="1"/>
  <c r="F155" i="12"/>
  <c r="F221" i="12" s="1"/>
  <c r="F143" i="12"/>
  <c r="F220" i="12" s="1"/>
  <c r="F133" i="12"/>
  <c r="F219" i="12" s="1"/>
  <c r="F127" i="12"/>
  <c r="F218" i="12" s="1"/>
  <c r="F115" i="12"/>
  <c r="F217" i="12" s="1"/>
  <c r="F113" i="12"/>
  <c r="F216" i="12" s="1"/>
  <c r="F91" i="12"/>
  <c r="F215" i="12" s="1"/>
  <c r="F79" i="12"/>
  <c r="F214" i="12" s="1"/>
  <c r="F72" i="12"/>
  <c r="F213" i="12" s="1"/>
  <c r="F64" i="12"/>
  <c r="F212" i="12" s="1"/>
  <c r="F59" i="12"/>
  <c r="F211" i="12" s="1"/>
  <c r="F35" i="12"/>
  <c r="G32" i="12"/>
  <c r="S212" i="12"/>
  <c r="T212" i="12" s="1"/>
  <c r="T64" i="12"/>
  <c r="S215" i="12"/>
  <c r="T215" i="12" s="1"/>
  <c r="T91" i="12"/>
  <c r="S218" i="12"/>
  <c r="T218" i="12" s="1"/>
  <c r="T127" i="12"/>
  <c r="T155" i="12"/>
  <c r="S221" i="12"/>
  <c r="T221" i="12" s="1"/>
  <c r="T5" i="12"/>
  <c r="S206" i="12"/>
  <c r="T206" i="12" s="1"/>
  <c r="S210" i="12"/>
  <c r="T210" i="12" s="1"/>
  <c r="T21" i="12"/>
  <c r="S208" i="12"/>
  <c r="T208" i="12" s="1"/>
  <c r="C46" i="12"/>
  <c r="F19" i="15" s="1"/>
  <c r="S2" i="12"/>
  <c r="T2" i="12" s="1"/>
  <c r="S187" i="12"/>
  <c r="T187" i="12" s="1"/>
  <c r="G192" i="12"/>
  <c r="G21" i="12"/>
  <c r="G48" i="12"/>
  <c r="C48" i="12" s="1"/>
  <c r="F21" i="15" s="1"/>
  <c r="G198" i="12"/>
  <c r="G12" i="12"/>
  <c r="E198" i="12"/>
  <c r="E202" i="12" s="1"/>
  <c r="E192" i="12"/>
  <c r="E195" i="12" s="1"/>
  <c r="F192" i="12"/>
  <c r="F195" i="12" s="1"/>
  <c r="F198" i="12"/>
  <c r="F202" i="12" s="1"/>
  <c r="S195" i="12"/>
  <c r="T195" i="12" s="1"/>
  <c r="T192" i="12"/>
  <c r="S202" i="12"/>
  <c r="T202" i="12" s="1"/>
  <c r="T198" i="12"/>
  <c r="T12" i="12"/>
  <c r="S17" i="12"/>
  <c r="E21" i="12"/>
  <c r="E208" i="12" s="1"/>
  <c r="E12" i="12"/>
  <c r="Y625" i="1"/>
  <c r="E48" i="12"/>
  <c r="E210" i="12" s="1"/>
  <c r="F21" i="12"/>
  <c r="F208" i="12" s="1"/>
  <c r="F48" i="12"/>
  <c r="F210" i="12" s="1"/>
  <c r="Z625" i="1"/>
  <c r="F12" i="12"/>
  <c r="AA625" i="1"/>
  <c r="E17" i="12" l="1"/>
  <c r="E207" i="12" s="1"/>
  <c r="F17" i="12"/>
  <c r="F207" i="12" s="1"/>
  <c r="E209" i="12"/>
  <c r="C72" i="12"/>
  <c r="C213" i="12" s="1"/>
  <c r="G213" i="12"/>
  <c r="C113" i="12"/>
  <c r="C216" i="12" s="1"/>
  <c r="G216" i="12"/>
  <c r="C133" i="12"/>
  <c r="C219" i="12" s="1"/>
  <c r="G219" i="12"/>
  <c r="C168" i="12"/>
  <c r="C222" i="12" s="1"/>
  <c r="G222" i="12"/>
  <c r="F209" i="12"/>
  <c r="G209" i="12"/>
  <c r="C32" i="12"/>
  <c r="C209" i="12" s="1"/>
  <c r="G211" i="12"/>
  <c r="C59" i="12"/>
  <c r="C211" i="12" s="1"/>
  <c r="G214" i="12"/>
  <c r="C79" i="12"/>
  <c r="C214" i="12" s="1"/>
  <c r="G217" i="12"/>
  <c r="C115" i="12"/>
  <c r="C217" i="12" s="1"/>
  <c r="G220" i="12"/>
  <c r="C143" i="12"/>
  <c r="C220" i="12" s="1"/>
  <c r="C178" i="12"/>
  <c r="C223" i="12" s="1"/>
  <c r="G223" i="12"/>
  <c r="G212" i="12"/>
  <c r="C64" i="12"/>
  <c r="C212" i="12" s="1"/>
  <c r="G215" i="12"/>
  <c r="C91" i="12"/>
  <c r="C215" i="12" s="1"/>
  <c r="G218" i="12"/>
  <c r="C127" i="12"/>
  <c r="C218" i="12" s="1"/>
  <c r="C155" i="12"/>
  <c r="C221" i="12" s="1"/>
  <c r="G221" i="12"/>
  <c r="C5" i="12"/>
  <c r="G206" i="12"/>
  <c r="T17" i="12"/>
  <c r="S207" i="12"/>
  <c r="T207" i="12" s="1"/>
  <c r="G210" i="12"/>
  <c r="C210" i="12"/>
  <c r="C21" i="12"/>
  <c r="G208" i="12"/>
  <c r="C12" i="12"/>
  <c r="G17" i="12"/>
  <c r="G187" i="12"/>
  <c r="C187" i="12" s="1"/>
  <c r="G2" i="12"/>
  <c r="C2" i="12" s="1"/>
  <c r="E30" i="15" s="1"/>
  <c r="G195" i="12"/>
  <c r="C192" i="12"/>
  <c r="C195" i="12" s="1"/>
  <c r="C198" i="12"/>
  <c r="C202" i="12" s="1"/>
  <c r="G202" i="12"/>
  <c r="F187" i="12"/>
  <c r="F2" i="12"/>
  <c r="E2" i="12"/>
  <c r="E31" i="15" s="1"/>
  <c r="E187" i="12"/>
  <c r="F27" i="15" l="1"/>
  <c r="C206" i="12"/>
  <c r="C208" i="12"/>
  <c r="F11" i="15"/>
  <c r="C17" i="12"/>
  <c r="G207" i="12"/>
  <c r="M194" i="12"/>
  <c r="K192" i="12"/>
  <c r="M200" i="12"/>
  <c r="I194" i="12"/>
  <c r="M192" i="12"/>
  <c r="K200" i="12"/>
  <c r="I199" i="12"/>
  <c r="K193" i="12"/>
  <c r="I198" i="12"/>
  <c r="M198" i="12"/>
  <c r="I192" i="12"/>
  <c r="I200" i="12"/>
  <c r="M199" i="12"/>
  <c r="I201" i="12"/>
  <c r="K201" i="12"/>
  <c r="K198" i="12"/>
  <c r="K194" i="12"/>
  <c r="M193" i="12"/>
  <c r="I193" i="12"/>
  <c r="M201" i="12"/>
  <c r="K199" i="12"/>
  <c r="C207" i="12" l="1"/>
  <c r="F6" i="15"/>
  <c r="I202" i="12"/>
  <c r="K202" i="12"/>
  <c r="I195" i="12"/>
  <c r="M202" i="12"/>
  <c r="K195" i="12"/>
  <c r="M195" i="12"/>
</calcChain>
</file>

<file path=xl/sharedStrings.xml><?xml version="1.0" encoding="utf-8"?>
<sst xmlns="http://schemas.openxmlformats.org/spreadsheetml/2006/main" count="12542" uniqueCount="521">
  <si>
    <t>Toimintatiedot 2022</t>
  </si>
  <si>
    <t>Tarkistuslistat</t>
  </si>
  <si>
    <t>SISÄLLÖN NIMI</t>
  </si>
  <si>
    <t>Alaotsikko</t>
  </si>
  <si>
    <t>Toteutuminen</t>
  </si>
  <si>
    <t xml:space="preserve">Sisältöjen määrä 
</t>
  </si>
  <si>
    <t>Alku pvm</t>
  </si>
  <si>
    <t>Loppu pvm</t>
  </si>
  <si>
    <t>TOTEUTUSTAPA</t>
  </si>
  <si>
    <t>TOIMINTA</t>
  </si>
  <si>
    <t>SISÄLLÖN MUOTO</t>
  </si>
  <si>
    <t>VERKKOSISÄLLÖN MUOTO</t>
  </si>
  <si>
    <t>KOHDERYHMÄN IKÄ</t>
  </si>
  <si>
    <t>Kohderyhmän tyyppi</t>
  </si>
  <si>
    <t>KOHDERYHMÄN LISÄTIETO</t>
  </si>
  <si>
    <t>ALUEELLISUUS</t>
  </si>
  <si>
    <t>Tapahtumakunta</t>
  </si>
  <si>
    <t>Tapahtumapaikka</t>
  </si>
  <si>
    <t>Osallistujien kotipaikkakunta</t>
  </si>
  <si>
    <t>Kesto (min) /tapaaminen</t>
  </si>
  <si>
    <t>Tapahtumien ja tapaamiskertojen kestot yht.</t>
  </si>
  <si>
    <t>Tapaamis-kerrat /osallistuja</t>
  </si>
  <si>
    <t>Kävijämäärä a) lapset</t>
  </si>
  <si>
    <t>Kävijämäärä b) aikuiset</t>
  </si>
  <si>
    <t>Kävijämäärä c) verkkoistunnot</t>
  </si>
  <si>
    <t>Kokonaiskävijämäärä</t>
  </si>
  <si>
    <t>Asiakaskontaktit lapset</t>
  </si>
  <si>
    <t>Asiakaskontaktit aikuiset</t>
  </si>
  <si>
    <t>Asiakaskontaktit yht. (lkm)</t>
  </si>
  <si>
    <t>RAHOITUS</t>
  </si>
  <si>
    <t>Tiedonantaja / vastuuhenkilö</t>
  </si>
  <si>
    <t>LISÄTIETO</t>
  </si>
  <si>
    <t>Sarake1</t>
  </si>
  <si>
    <t>Kieli</t>
  </si>
  <si>
    <t>Osallisuus ja vuoro-vaikutteisuus</t>
  </si>
  <si>
    <t>Erityisryhmät</t>
  </si>
  <si>
    <t>Kestävä kehitys</t>
  </si>
  <si>
    <t>Verkkosisältö harrastakotona.fi</t>
  </si>
  <si>
    <t>Oma tarkistuslista 1</t>
  </si>
  <si>
    <t>Oma tarkistuslista 2</t>
  </si>
  <si>
    <t>Oma tarkistuslista 3</t>
  </si>
  <si>
    <t>Oma tarkistuslista 4</t>
  </si>
  <si>
    <t>Oma tarkistuslista 5</t>
  </si>
  <si>
    <t>Toteutunut</t>
  </si>
  <si>
    <t>a) Live</t>
  </si>
  <si>
    <t>a) Yleisölle avoin toiminta</t>
  </si>
  <si>
    <t>a) Esitys</t>
  </si>
  <si>
    <t>a) Ei verkkosisältö</t>
  </si>
  <si>
    <t>a) Vauvat ja taaperot (0-3.v)</t>
  </si>
  <si>
    <t>b) Perheet</t>
  </si>
  <si>
    <t>b) Alueellinen</t>
  </si>
  <si>
    <t>a) Avustus lastenkulttuurikeskuksille (OKM)</t>
  </si>
  <si>
    <t>a) Suomi</t>
  </si>
  <si>
    <t>c) Vuorovaikutteinen</t>
  </si>
  <si>
    <t>a) Toiminta soveltuu kaikille</t>
  </si>
  <si>
    <t>a) Sisältö</t>
  </si>
  <si>
    <t>Ei verkkosisältö</t>
  </si>
  <si>
    <t>Valitse yksi</t>
  </si>
  <si>
    <t>b) Työpaja</t>
  </si>
  <si>
    <t>c) Alakouluikäiset (7-12v.)</t>
  </si>
  <si>
    <t>a) Yksilöt</t>
  </si>
  <si>
    <t>a) Osallistava suunnittelu ja toteutus</t>
  </si>
  <si>
    <t>b) Toiminta soveltuu joillekin erityisryhmille</t>
  </si>
  <si>
    <t>b) Materiaalit ja tarvikkeet</t>
  </si>
  <si>
    <t>b) Ruotsi</t>
  </si>
  <si>
    <t>b) Varhaiskasvatusikäiset (0-6v.)</t>
  </si>
  <si>
    <t>c) Toiminta on suunnattu erityisryhmälle</t>
  </si>
  <si>
    <t>d) Huomioitu kokonaisvaltaisesti</t>
  </si>
  <si>
    <t>b) Verkossa</t>
  </si>
  <si>
    <t>c) Videotallenne</t>
  </si>
  <si>
    <t xml:space="preserve">c) Valtakunnallinen </t>
  </si>
  <si>
    <t>d) Aktivoiva</t>
  </si>
  <si>
    <t>a) Tarjottu</t>
  </si>
  <si>
    <t>b) Kulttuurikasvatussuunnitelman sisältö</t>
  </si>
  <si>
    <t>c) Opetusryhmät</t>
  </si>
  <si>
    <t>a) Paikallinen (oma kunta)</t>
  </si>
  <si>
    <t>d) Myyty palvelu</t>
  </si>
  <si>
    <t>e) Yleisötilaisuus</t>
  </si>
  <si>
    <t>h) Useille kohderyhmille</t>
  </si>
  <si>
    <t>c) Harrastamisen Suomen malli</t>
  </si>
  <si>
    <t>b) Pelkkä omarahoitus</t>
  </si>
  <si>
    <t>c) Muu sisältö kouluille/varhaiskasvatukselle</t>
  </si>
  <si>
    <t>OHJEET JA MÄÄRITELMÄT</t>
  </si>
  <si>
    <t>SUOMEN LASTENKULTTUURIKESKUSTEN LIITTO</t>
  </si>
  <si>
    <t>Lihavoitu teksti = pudotusvalikko</t>
  </si>
  <si>
    <r>
      <t xml:space="preserve">Sisältö on tuotannollinen kokonaisuus, joka ilmoitetaan omalle rivilleen. </t>
    </r>
    <r>
      <rPr>
        <sz val="10"/>
        <color rgb="FF000000"/>
        <rFont val="Calibri"/>
        <family val="2"/>
      </rPr>
      <t xml:space="preserve">Voit halutessasi täyttää yhdelle riville saman sisällön useita toteutus-/tapaamiskertoja, jos niiden KAIKKI PAKOLLISET TIEDOT OVAT SAMAT (esim. toistuva kerho, jossa samat osallistujat joka kerta tai työpaja, joka on toteutettu yhden kunnan samanikäisten lasten eri ryhmille). Esim. kokonaista festivaalia useine eri sisältöineen ei voi niputtaa  yhdelle riville. Tämä on tarkoituksenmukaista, jos esitykset ovat eri tahojen tuottamia, esityksiä katsovat eri osallistujaryhmät ja esitysten kävijämäärät ovat suuria. Myös peruuntuneet sisällöt, jossa oli 0 osallistujaa, tilastoidaan omaksi rivikseen, jos se on suunniteltu ja markkinoitu eli siihen on käytetty keskuksen resursseja. Kävijälukuihin merkitään tällöin 0 osallistujaa. Peruuntumisen syy on hyvä merkitä tilastopohjan sarakkeeseen Lisätieto. </t>
    </r>
  </si>
  <si>
    <r>
      <rPr>
        <b/>
        <sz val="11"/>
        <color rgb="FF000000"/>
        <rFont val="Calibri"/>
        <family val="2"/>
      </rPr>
      <t>HUOM!</t>
    </r>
    <r>
      <rPr>
        <sz val="11"/>
        <color rgb="FF000000"/>
        <rFont val="Calibri"/>
        <family val="2"/>
      </rPr>
      <t xml:space="preserve"> Osa sarakkeista (Tapahtumien määrä, Tapaamiskerrat/osallistuja) sisältävät kaavan, joka nopeuttaa taulukon täyttöä. Näihin sarakkeisiin saa kirjata kaavasta poikkeavia tietoja, mutta silloin Excel voi huomauttaa virheestä (solun nurkkaan tulee vihreä kolmio); tästä ei tarvitse välittää, halutessasi voit poistaa huomautuksen valitsemalla "Ohita virhe".</t>
    </r>
  </si>
  <si>
    <t>Pakollinen tieto</t>
  </si>
  <si>
    <t>Vapaaehtoinen tieto</t>
  </si>
  <si>
    <t>Sisältää kaavan Älä KOSKE!</t>
  </si>
  <si>
    <t>Verkkosisällöistä tilastoidaan ne, jotka on tehty tai joiden ylläpitämiseksi on tehty toimenpiteitä ko. tilastointivuonna.</t>
  </si>
  <si>
    <t>Monisisältöisen tapahtuman (esim. festivaali), jonka kävijöitä ei voida eritellä sisältökohtaisesti, sisältöyksikkö on päivä ja se merkitään yleisötapahtumaksi. Jokainen tapahtumapäivä voidaan merkitä omalle rivilleen tai yhtenä rivinä, jolloin sisältöjen määrä on tapahtumapäivien määrä.</t>
  </si>
  <si>
    <t>SARAKE</t>
  </si>
  <si>
    <t>TÄYTTÖOHJE</t>
  </si>
  <si>
    <t>PUDOTUSVALIKOIDEN VAIHTOEHTOJEN MÄÄRITELMÄT, HUOMIOITAVIA ASIOITA JA VINKKEJÄ</t>
  </si>
  <si>
    <r>
      <rPr>
        <sz val="11"/>
        <color rgb="FF000000"/>
        <rFont val="Calibri"/>
        <family val="2"/>
      </rPr>
      <t xml:space="preserve">SISÄLLÖN NIMI-sarakkeessa festivaalin nimi ja Alaotsikko-sarakkeessa yksittäinen ohjelmasisältö tai SISÄLLÖN NIMI-sarakkeessa toimintakonseptin nimi ja Alaotsikko-sarakkeessa yksittäisen sisällön nimi </t>
    </r>
    <r>
      <rPr>
        <sz val="11"/>
        <color rgb="FF000000"/>
        <rFont val="Calibri"/>
        <family val="2"/>
      </rPr>
      <t>→ Saat SISÄLLÖN NIMI -saraketta suodattamalla näkyviin festivaalin/toimintakonseptin kaikkien sisältöjen määrän ja muut tiedot.</t>
    </r>
  </si>
  <si>
    <t xml:space="preserve">Tätä saraketta voi käyttää saman yläotsikon alle sopivien sisältöjen erotteluun ja suodattamisen helpottamiseen. </t>
  </si>
  <si>
    <t>Valitse pudostusvalikosta.</t>
  </si>
  <si>
    <t>Ei osallistujia: Tapahtuma toteutettiin, mutta paikalle ei tullut osallistujia</t>
  </si>
  <si>
    <t>Peruttu: Tapahtuma peruttiin ennen alkamista, mutta siihen oli käytetty merkittävästi resursseja.</t>
  </si>
  <si>
    <t>Alkupäivämäärä</t>
  </si>
  <si>
    <t>Täytä vain jos sisältö kestää useamman kuin yhden päivän.</t>
  </si>
  <si>
    <t>Loppupäivämäärä</t>
  </si>
  <si>
    <t>Täytä sisällön toteutuksen päivämäärä tai useamman päivän kestoisen tapahtuman loppupäivämäärä.</t>
  </si>
  <si>
    <t>Valitse pudotusvalikosta. Mikäli sama sisältö toteutetaan sekä livenä että verkossa, se eritellään kahdelle riville erillisiksi sisällöiksi. Esimerkiksi konsertti, jossa on yleisöä paikalla ja joka myös striimataan, on kaksi eri sisältöä.</t>
  </si>
  <si>
    <t>Valitse pudotusvalikosta. Mikäli sisältöä kuvaa useampi kohta valitse se, 
joka kuvaa sitä parhaiten.</t>
  </si>
  <si>
    <r>
      <t>a)</t>
    </r>
    <r>
      <rPr>
        <sz val="11"/>
        <color rgb="FF000000"/>
        <rFont val="Times New Roman"/>
        <family val="1"/>
      </rPr>
      <t> </t>
    </r>
    <r>
      <rPr>
        <sz val="11"/>
        <color rgb="FF000000"/>
        <rFont val="Calibri"/>
        <family val="2"/>
      </rPr>
      <t>Yleisölle avoin toiminta = Toiminta, jota tarjotaan kaikille avoimena.</t>
    </r>
  </si>
  <si>
    <r>
      <t xml:space="preserve">b) Kulttuurikasvatussuunnitelman sisältö = Kulttuurikasvatussuunitelman sisältö </t>
    </r>
    <r>
      <rPr>
        <sz val="11"/>
        <rFont val="Calibri"/>
        <family val="2"/>
      </rPr>
      <t>tai siihen liittyvä opettajien tai muiden aikuisten koulutus</t>
    </r>
  </si>
  <si>
    <t>c) Muu sisältö kouluille/varhaiskasvatukselle = koululla/varhaiskasvatuksessa tapahtunut sisältö, joka ei ole osa Kulttuurikasvatussuunnitelmaa</t>
  </si>
  <si>
    <t>d) Harrastamisen Suomen malli = Harrastamisen Suomen mallin sisällöt omassa tai toisen organisaation hankkeessa (hankkeen hallinnointi käy ilmi Rahoitus-sarakkeessa)</t>
  </si>
  <si>
    <t>e) Muu harrastustoiminta = Harrastustoiminta, joka ei ole osa Harrastamisen Suomen mallia</t>
  </si>
  <si>
    <t>f) Kulttuurihyvinvointi = Hyvinvointia edistävä kulttuuritoiminta, joka on toteutettu sote-ammattilaisten kanssa, esim. taideterapeuttinen toiminta, taideneuvolat ja muu sote-yhteistyö</t>
  </si>
  <si>
    <t>g) Muu kohdennettu kulttuuri-/taidetoiminta = tietylle, rajatulle kohderyhmälle  suunnattu toiminta, joka ei sovi muiden vaihtoehtojen alle</t>
  </si>
  <si>
    <t>h) Muu = Muu toiminta, joka ei vastaa edellisiä määritelmiä tai sisältää kokonaisuuksia useasta eri määritelmästä.</t>
  </si>
  <si>
    <t>i) Oma määritelmä A = Voit muuttaa tätä vaihtoehtoa "Muuttujat"-välilehdellä</t>
  </si>
  <si>
    <t>j) Oma määritelmä B = Voit muuttaa tätä vaihtoehtoa "Muuttujat"-välilehdellä</t>
  </si>
  <si>
    <t>SISÄLTÖ</t>
  </si>
  <si>
    <t>Valitse pudotusvalikosta ensisijainen sisältö . Mikäli sisältö koostuu useammista osasista, joihin osallistuu eri ryhmät ja joiden tarkat kävijätiedot tiedetään, jaa se useammalle riville. Näin saadaan tilastoitua myös esim. työpajojen  ja esitysten määrää erikseen.</t>
  </si>
  <si>
    <t>a) Esitys = Yksittäinen tapahtuma, jolla on seuraajia</t>
  </si>
  <si>
    <t>b) Työpaja = Ohjaajan vetämä toiminnallinen sisältö, joka tapahtuu yhden yksittäisen kerran tai useita kertoja, muttei ole harrastustoimintaa</t>
  </si>
  <si>
    <t>c) Harrastustoiminta = Toimintaa, joka tapahtuu kohderyhmän 
vapaa-aikana ja on toistuvaa/pitkäkestoista pysyvämmälle ryhmälle suunnattua</t>
  </si>
  <si>
    <t xml:space="preserve">d) Avoin kulttuurikeskustoiminta = Nonstop-tyyppistä toimintaa, johon voi vain kävellä (voi olla myös maksullinen ”alue”). </t>
  </si>
  <si>
    <t>e) Yleisötilaisuus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</si>
  <si>
    <t>f) Näyttely = Sisältö, missä esitellään lyhyt- tai pitkäkestoisesti eri taiteenalojen tuotoksia.</t>
  </si>
  <si>
    <t>g) Koulutus = Luento, seminaari tai koulutuskokonaisuus</t>
  </si>
  <si>
    <t>h) Taiteilijatapaaminen = Taiteilijan kohtaamiseen liittyvä sisältö.</t>
  </si>
  <si>
    <t xml:space="preserve">i) Opastus = Ohjaajan vetämä sisältöä, paikkaa, toimintaa tms. esittelevä toiminto, jota ei voi luokitella työpajaksi. Esimerkiksi soitinopastus, näyttelyopastus tai lastenkulttuurikeskuksen toiminnan esittely. </t>
  </si>
  <si>
    <t>j) Ohje tai opetusmateriaali = Ohjeet, oppaat, videotutorialit tms. verkossa tai fyysiset lainattavat/vuokrattavat materiaalit, joiden käyttäjämääriä on mahdollista seurata</t>
  </si>
  <si>
    <t>k) Jokin muu = Muu sisältö, joka ei vastaa edellisiä määritelmiä. HUOM! Tätä vaihtoehtoa käytetään vain siinä tapauksessa, jos muut sisältökategoriat eivät kuvaa palvelua tai mitään sen osia.</t>
  </si>
  <si>
    <t>Valitse pudotusvalikosta, jos kyseessä on verkkosisältö.</t>
  </si>
  <si>
    <t>a) Ei verkkosisältö = Valikon oletusarvo valmiilla riveillä (kopioi lisätyille riveille)</t>
  </si>
  <si>
    <t>b) Teksti (esim. PDF-tiedosto) = Verkosta ladattava tekstitiedosto (esim. menetelmäopas)</t>
  </si>
  <si>
    <t xml:space="preserve">c) Videotallenne </t>
  </si>
  <si>
    <t>d) Videostriimaus = Reaaliaikaisesti esitetty videointi</t>
  </si>
  <si>
    <t>e) Verkkotapaaminen = Teamsin, Zoomin tms. välityksellä toteutettava työpaja, koulutus tms.</t>
  </si>
  <si>
    <t>f) Verkkosivu</t>
  </si>
  <si>
    <t>g) Muu = Muu verkkosisältö, joka ei vastaa edellisiä määritelmiä</t>
  </si>
  <si>
    <t>h) Oma määritelmä A = Voit muuttaa tätä vaihtoehtoa "Muuttujat"-välilehdellä</t>
  </si>
  <si>
    <t>i) Oma määritelmä B = Voit muuttaa tätä vaihtoehtoa "Muuttujat"-välilehdellä</t>
  </si>
  <si>
    <t>j) Oma määritelmä C = Voit muuttaa tätä vaihtoehtoa "Muuttujat"-välilehdellä</t>
  </si>
  <si>
    <t>k) Oma määritelmä D = Voit muuttaa tätä vaihtoehtoa "Muuttujat"-välilehdellä</t>
  </si>
  <si>
    <t>Valitse pudotusvalikosta ensisijainen kohderyhmä lasten iän mukaan. Valitse aikuiset/ikäihmiset silloin kun sisältö vain ko. kohderyhmälle.</t>
  </si>
  <si>
    <t>d) Nuoret (13-17v.)</t>
  </si>
  <si>
    <t>e) Nuoret aikuiset (18-29v.)</t>
  </si>
  <si>
    <t>f) Aikuiset</t>
  </si>
  <si>
    <t>g) Ikäihmiset</t>
  </si>
  <si>
    <t>i) Useille kohderyhmille</t>
  </si>
  <si>
    <t>i) Oma kohderyhmä A</t>
  </si>
  <si>
    <t>j) Oma kohderyhmä B</t>
  </si>
  <si>
    <t>k) Oma kohderyhmä C</t>
  </si>
  <si>
    <t>KOHDERYHMÄN TYYPPI</t>
  </si>
  <si>
    <t>Valitse pudotusvalikosta, millaisena yksikkönä sisältöön on osallistuttu</t>
  </si>
  <si>
    <t>d) Muut ryhmät</t>
  </si>
  <si>
    <t>Valitse pudotusvalikosta se alueellisuus, jolle sisältö on pääasiallisesti suunnattu, tiedotettu ja markkinoitu.</t>
  </si>
  <si>
    <t>b) Alueellinen = maakunta tai usemmasta lähekkäin olevasta kunnasta muodostuva alue</t>
  </si>
  <si>
    <t>d) Kansainvälinen</t>
  </si>
  <si>
    <t>Kunnan nimi, jossa sisältö on toteutettu. Mikäli sisältö on toteutettu verkossa, eikä osallistujien sijaintia voida määritellä, kirjaa "Verkossa" (tai halutessasi tarkemmin ko. kanava, kuten YouTube, Teams tms.)</t>
  </si>
  <si>
    <t>Rytökyttylän kirjasto / Päiväkoti Pörriäinen / Itsenäisyyden puisto</t>
  </si>
  <si>
    <t>Tarvittaessa voi kirjata useampia kuntia samalle riville</t>
  </si>
  <si>
    <t>Kesto (min) / tapaaminen</t>
  </si>
  <si>
    <t>KAAVAN SISÄLTÄVÄ SARAKE: Laskee automaattisesti. ÄLÄ KOSKE!</t>
  </si>
  <si>
    <t>Tapaamiskerrat / osallistuja</t>
  </si>
  <si>
    <r>
      <t xml:space="preserve">KAAVAN SISÄLTÄVÄ SARAKE: </t>
    </r>
    <r>
      <rPr>
        <b/>
        <sz val="11"/>
        <rFont val="Calibri"/>
        <family val="2"/>
        <scheme val="major"/>
      </rPr>
      <t>Merkitse tapaamiskertojen määrä vain, jos kyseessä on useamman kuin yhden tapaamiskerran kokonaisuus</t>
    </r>
    <r>
      <rPr>
        <sz val="11"/>
        <rFont val="Calibri"/>
        <family val="2"/>
        <scheme val="major"/>
      </rPr>
      <t>. Sarakkeen soluun täyttyy automaattisesti "1", kun NIMI-sarakkeessa on tekstiä ja Toteutuminen-sarakkeessa on "Toteutunut" ja "0", kun Toteutuminen-sarakkeessa on "Ei osallistujia" tai "Peruttu".</t>
    </r>
  </si>
  <si>
    <t>KAAVAN SISÄLTÄVÄ SARAKE: Laskee automaattisesti yhteen osallistuneet lapset ja aikuiset. ÄLÄ KOSKE!</t>
  </si>
  <si>
    <t>Asiakaskontakti (lkm)</t>
  </si>
  <si>
    <t>KAAVAN SISÄLTÄVÄ SARAKE: Laskee automaattisesti yhteen kaikkien tapaamiskertojen osallistuneet lapset ja aikuiset. ÄLÄ KOSKE!</t>
  </si>
  <si>
    <t>Valitse pudostusvalikosta. Millä toiminta on rahoitettu. Rahoitus sisältää aina myös omarahoitusosuuden, vaikka se olisi nimetty ulkopuolisen rahoittajan mukaan. Keskus voi nimetä rahoituskanavia (RAHOITUS A-E) myös oman tarpeensa mukaan ja esimerkiksi käyttää tätä ominaisuutta eri hankkeiden tilastojen seurantaan. Muutoksia voi tehdä Yhteenveto toiminta- välilehden A-sarakkeessa.</t>
  </si>
  <si>
    <t>c) Harrastamisen Suomen malli = Keskuksen itse hallinnoima hanke</t>
  </si>
  <si>
    <t>d) Myyty palvelu = Muun organisaaton keskukselta ostama palvelu</t>
  </si>
  <si>
    <t>e) RAHOITUS A</t>
  </si>
  <si>
    <t>f) RAHOITUS B</t>
  </si>
  <si>
    <t>g) RAHOITUS C</t>
  </si>
  <si>
    <t>h) RAHOITUS D</t>
  </si>
  <si>
    <t>i) RAHOITUS E</t>
  </si>
  <si>
    <t>Yksi tai useampi henkilö, joka voi tarvittaessa antaa toiminnasta lisätietoja. Esim. tuottaja ja/tai taidekasvattaja</t>
  </si>
  <si>
    <t>Tähän sarakkeeseen voi kirjata mitä tahansa lisätietoja, esim. toiminnan peruuntumisen syy/kävijämäärä perustuu arvioon</t>
  </si>
  <si>
    <t>Tarkistuslistat (kaikki vapaaehtoisia)</t>
  </si>
  <si>
    <t>KIELI</t>
  </si>
  <si>
    <t>Valitse pudotusvalikosta. Keskus voi nimetä kieliä (Muu A-E) myös oman tarpeensa mukaan. Muutoksia voi tehdä Yhteenveto toiminta- välilehden A-sarakkeessa.</t>
  </si>
  <si>
    <t>c) Saame</t>
  </si>
  <si>
    <t>d) Englanti</t>
  </si>
  <si>
    <t>e) Venäjä</t>
  </si>
  <si>
    <t>f) Viittomakieli</t>
  </si>
  <si>
    <t>g) Kaksi- tai useampikielinen</t>
  </si>
  <si>
    <t>h) Muu A</t>
  </si>
  <si>
    <t>i) Muu B</t>
  </si>
  <si>
    <t>j) Muu C</t>
  </si>
  <si>
    <t>k) Muu D</t>
  </si>
  <si>
    <t>Osallisuus ja vuorovaikutteisuus</t>
  </si>
  <si>
    <t>Valitse pudotusvalikosta</t>
  </si>
  <si>
    <t>b) Osallistava suunnittelu</t>
  </si>
  <si>
    <t>Esitys, jonka käsikirjoitukseen tai muuhun sisältöön yleisö on voinut vaikuttaa etukäteen, mutta ei ole aktiivisena toimijana esitystilanteessa.</t>
  </si>
  <si>
    <t>Työpajat / osallistavat esitykset / verkkotyöpajat, -koulutukset esim. Teamsin, Zoomin tms. välityksellä</t>
  </si>
  <si>
    <t>Videotutorialit / muut ohjeet / toiminnallinen näyttely, jossa  ei ole henkilökunnan ohjausta</t>
  </si>
  <si>
    <t>e) Passiivinen</t>
  </si>
  <si>
    <t>f) Oma määritelmä B</t>
  </si>
  <si>
    <t>g) Oma määritelmä C</t>
  </si>
  <si>
    <t>h) Oma määritelmä D</t>
  </si>
  <si>
    <t>i) Oma määritelmä E</t>
  </si>
  <si>
    <t>j) Oma määritelmä F</t>
  </si>
  <si>
    <t>k) Oma määritelmä G</t>
  </si>
  <si>
    <t>d) Toiminta ei ole suunnattu erityisryhmille</t>
  </si>
  <si>
    <t>e) Oma määritelmä A</t>
  </si>
  <si>
    <t>Sisältö = Toiminnan sisältö käsittelee yhtä tai useampaa kestävän kehityksen osa-aluetta ja sen tarkoitus on kehittää osallistujien tietoisuutta ja toimintaa kestävän kehityksen arvojen mukaisesti.</t>
  </si>
  <si>
    <t>Esitys, työpaja tms. joka käsittelee esim. ympäristönsuojelua, kierrätystä, tasa-arvoa, tunnetaitoja tai kulttuuriperintöä.</t>
  </si>
  <si>
    <t>Materiaalit ja tarvikkeet = Käytettävien materiaalien ja tarvikkeiden hankinnassa on laajasti huomioitu ympäristöystävällisyys / käytetään pääasiassa kierrätysmateriaaleja / toiminta on aineetonta</t>
  </si>
  <si>
    <t>Taidetyöpaja, jossa käytetään kierrätysmateriaaleja ja/tai muuten ympäristöystävällisiä materiaaleja.  Tanssi-/draamatyöpaja, jossa ei käytetä materiaaleja lainkaan.</t>
  </si>
  <si>
    <t xml:space="preserve">Matkustaminen = Matkustaminen on minimoitu </t>
  </si>
  <si>
    <t>Toiminta on viety ryhmän luokse, vain ohjaaja(t) matkustaa / toteutettu verkossa / ryhmä(t) matkustanut julkisilla kulkuneuvoilla, kävellen tai pyöräillen</t>
  </si>
  <si>
    <t>Huomioitu kokonaisvaltaisesti = Vähintään kaksi em. vaihtoehdoista toteutuu</t>
  </si>
  <si>
    <t>Tarjottu = Verkkosisältöä on tarjottu harrastakotona.fi-sivustolle</t>
  </si>
  <si>
    <t>Ei tarjottu = Verkkosisältöä ei ole tarjottu harrastakotona.fi-sivustolle</t>
  </si>
  <si>
    <t>Ei sovellu = Verkkosisältö ei vastaa harrastakotona.fi-sivuston sisältövaatimuksia</t>
  </si>
  <si>
    <t>d) Ei verkkosisältö</t>
  </si>
  <si>
    <t>Oma tarkistuslista 1-5</t>
  </si>
  <si>
    <t>Näihin sarakkeisiin voi itse tehdä omia tarkistuslistoja tarpeen mukaan. Voit nimetä sarakkeita ja pudotusvalikkojen vaihtoehtoja "Muuttujat"-välilehdellä, nimeä sarake myös "Toiminta"-välilehdellä.</t>
  </si>
  <si>
    <t>CASE-esimerkkejä</t>
  </si>
  <si>
    <t>Some-sisällöt</t>
  </si>
  <si>
    <t>Kiertue-esitykset</t>
  </si>
  <si>
    <t>Näyttelyt</t>
  </si>
  <si>
    <t>Tilastoinnin tarkoitus, tavoitteet, toimittaminen ja kerääminen</t>
  </si>
  <si>
    <t>Tilastoinnin tarkoitus ja tavoitteet</t>
  </si>
  <si>
    <r>
      <t xml:space="preserve">Tilastoinnin tarkoitus on tuottaa </t>
    </r>
    <r>
      <rPr>
        <b/>
        <sz val="12"/>
        <color theme="1"/>
        <rFont val="Calibri"/>
        <family val="2"/>
        <scheme val="minor"/>
      </rPr>
      <t>yhteismitallista ja vertailukelpoista tietoa</t>
    </r>
    <r>
      <rPr>
        <sz val="12"/>
        <color theme="1"/>
        <rFont val="Calibri"/>
        <family val="2"/>
        <scheme val="minor"/>
      </rPr>
      <t xml:space="preserve"> Suomen lastenkulttuurikeskusten liiton ja sen jäsenkeskusten toiminnasta. Tavoitteisiin pyritään yhteisesti sovituilla käsitteillä ja aikatauluilla. Tilastointi palvelee Suomen lastenkulttuurikeskusten liittoa, sen jäseniä, rahoittajia, tutkimusta, Tilastokeskusta ja medioita.</t>
    </r>
  </si>
  <si>
    <t>Tilastoinnin toimittaminen</t>
  </si>
  <si>
    <t>Uusi tilastointimalli tulee käyttöön vuoden 2022 alusta seuraavan viiden vuoden ajaksi. Tilastointi toimitetaan liittoon jatkossa vuosittain verkkolomakkeella. Vuosittainen palautuspäivämäärä on 28.2.</t>
  </si>
  <si>
    <t>Tilastoinnin kerääminen</t>
  </si>
  <si>
    <r>
      <t>Tilastojen keräämiseen on jäsenille luotu kaksi vaihtoehtoisesta taulukkopohjaa. Pohjat on toteutettu siten, että verkkolomakkeella kysyttävät tiedot on mahdollista saada niistä suoraan (</t>
    </r>
    <r>
      <rPr>
        <i/>
        <sz val="12"/>
        <color theme="1"/>
        <rFont val="Calibri"/>
        <family val="2"/>
        <scheme val="minor"/>
      </rPr>
      <t>Tiedot liitolle</t>
    </r>
    <r>
      <rPr>
        <sz val="12"/>
        <color theme="1"/>
        <rFont val="Calibri"/>
        <family val="2"/>
        <scheme val="minor"/>
      </rPr>
      <t xml:space="preserve"> –välilehti). Suppeampi pohja avustaa pelkästään liitolle lähetettävien tietojen keruussa, kun toinen pohja tarjoaa samalla laadukkaan ja mukautuvan työkalun oman keskuksen toiminnan organisointiin, jäsentämiseen ja tiedonkeruuseen.</t>
    </r>
  </si>
  <si>
    <t>Taulukkopohjien käyttö on jäsenkeskuksille kuitenkin vapaaehtoista ja tarvittavat tiedot verkkolomaketta varten voi kerätä myös muilla keinoin.</t>
  </si>
  <si>
    <t xml:space="preserve">LASTENKULTTUURIKESKUKSEN TOIMINTARESURSSIT </t>
  </si>
  <si>
    <t>1. Toiminta</t>
  </si>
  <si>
    <t>Toteutuneet sisällöt</t>
  </si>
  <si>
    <t>Asiakaskontaktit</t>
  </si>
  <si>
    <t>Suomen Lastenkulttuurikeskusten liiton pyytämä tieto (Surveypal)</t>
  </si>
  <si>
    <t>Muu tieto</t>
  </si>
  <si>
    <t>Tiedot keskuksesta edelliseltä kokonaiselta vuodelta</t>
  </si>
  <si>
    <t>d) Harrastamisen Suomen malli</t>
  </si>
  <si>
    <t xml:space="preserve">e) Muu </t>
  </si>
  <si>
    <t>Keskuksen yhteystiedot</t>
  </si>
  <si>
    <t>Keskuksen nimi</t>
  </si>
  <si>
    <t>2. Sisältö</t>
  </si>
  <si>
    <t>Tilastoinnista vastaavan henkilön nimi</t>
  </si>
  <si>
    <t>Tilastoinnista vastaavan henkilön sähköpostiosoite</t>
  </si>
  <si>
    <t>c) Harrastustoiminta</t>
  </si>
  <si>
    <t>d) Avoin kulttuurikeskustoiminta</t>
  </si>
  <si>
    <t xml:space="preserve">Tilat (m2) </t>
  </si>
  <si>
    <t>a) toimintatilat</t>
  </si>
  <si>
    <t>f) Näyttely</t>
  </si>
  <si>
    <t>b) toimistotilat</t>
  </si>
  <si>
    <t>g) Koulutus</t>
  </si>
  <si>
    <t>h) Muu</t>
  </si>
  <si>
    <t>Rahoitus (€)</t>
  </si>
  <si>
    <t>a) valtiolta</t>
  </si>
  <si>
    <t>3. Kohderyhmä</t>
  </si>
  <si>
    <t>b) kunnalta/kunnilta</t>
  </si>
  <si>
    <t>a) Alle kouluikäiset, 0-6 vuotiaat</t>
  </si>
  <si>
    <t>c) muut avustukset</t>
  </si>
  <si>
    <t>b) Alakouluikäiset n. 7–12-vuotiaat</t>
  </si>
  <si>
    <t>d) toiminnan tuotot / omarahoitus</t>
  </si>
  <si>
    <t>c) Nuoret n. 13–18-vuotiaat</t>
  </si>
  <si>
    <t>4. Kustannukset (€)</t>
  </si>
  <si>
    <t>d) Aikuiset</t>
  </si>
  <si>
    <t>a) Henkilöstökulut sivukuluineen</t>
  </si>
  <si>
    <t>e) Useat kohderyhmät</t>
  </si>
  <si>
    <t>b) Tila- ja kiinteistökulut</t>
  </si>
  <si>
    <t>c) Muut kulut</t>
  </si>
  <si>
    <t>4. Toteutustapa (lkm)</t>
  </si>
  <si>
    <t>d) Subventoidut kulut</t>
  </si>
  <si>
    <t>Livetoiminta</t>
  </si>
  <si>
    <t>Verkkosisältö</t>
  </si>
  <si>
    <t>Henkilöstö</t>
  </si>
  <si>
    <t>a) Henkilötyövuodet (htv)</t>
  </si>
  <si>
    <t>5. Asiakaskontaktien määrä (lkm)</t>
  </si>
  <si>
    <t>palkallinen henkilöstö</t>
  </si>
  <si>
    <t>Kaikki yhteensä</t>
  </si>
  <si>
    <t>Taidetestaajat-koordinaatio</t>
  </si>
  <si>
    <t>Lasten määrä</t>
  </si>
  <si>
    <t>ostopalveluhenkilöstö</t>
  </si>
  <si>
    <t xml:space="preserve">palkaton henkilöstö </t>
  </si>
  <si>
    <t>henkilötyövuodet yhteensä</t>
  </si>
  <si>
    <t>b) Nuppiluku (lkm)</t>
  </si>
  <si>
    <t>ostopalvelu henkilöstö</t>
  </si>
  <si>
    <t>c) Nimike/ammattiryhmät (lkm)</t>
  </si>
  <si>
    <t>taiteilija/taidekasvattaja</t>
  </si>
  <si>
    <t>tuotanto/hallinnollinen henkilökunta</t>
  </si>
  <si>
    <t>muu mikä?</t>
  </si>
  <si>
    <t>Keskuksen perustamisvuosi</t>
  </si>
  <si>
    <t>Keskus liittynyt Suomen lastenkulttuurikeskusten liittoon</t>
  </si>
  <si>
    <t>Keskusken organisaatiomuoto</t>
  </si>
  <si>
    <t xml:space="preserve">Onko keskuksessa käytössä jokin kestävän kehityksen sertifikaatti ja/tai oma suunnitelma, ohjeistus tai strategia? </t>
  </si>
  <si>
    <t>Pudotusvalikko</t>
  </si>
  <si>
    <t xml:space="preserve">Onko keskuksessa käytössä Saavutettava taideharrastus -merkki? </t>
  </si>
  <si>
    <t>Pääasiallinen toiminta-alue</t>
  </si>
  <si>
    <t>Kansainvälinen toiminta</t>
  </si>
  <si>
    <t>Onko keskuksella ollut tilastointivuonna kansainvälistä toimintaa?</t>
  </si>
  <si>
    <t>Jos kyllä, missä maassa/maissa?</t>
  </si>
  <si>
    <t>LASTENKULTTUURIN TOIMINTAKENTTÄ</t>
  </si>
  <si>
    <t>Tiedot toiminta-alueesta tilastointivuodelta</t>
  </si>
  <si>
    <t>Lasten määrä (alle 18v.) (lkm) alueella</t>
  </si>
  <si>
    <t>Suomen kunnat, joissa keskus toteutti toimintaa</t>
  </si>
  <si>
    <t>VINKKI: Klikkaamalla suodatinpainiketta TOIMINTA-välilehden Tapahtumakunta-sarakkeesta saat näkyviin listan kunnista, joissa teillä on ollut toimintaa.</t>
  </si>
  <si>
    <r>
      <t>a)</t>
    </r>
    <r>
      <rPr>
        <sz val="7"/>
        <color rgb="FF000000"/>
        <rFont val="Times New Roman"/>
        <family val="1"/>
      </rPr>
      <t xml:space="preserve">      </t>
    </r>
    <r>
      <rPr>
        <sz val="11"/>
        <color rgb="FF000000"/>
        <rFont val="Calibri"/>
        <family val="2"/>
      </rPr>
      <t>Ydintoiminta-alue (nimeä kunnat)</t>
    </r>
  </si>
  <si>
    <r>
      <t>b)</t>
    </r>
    <r>
      <rPr>
        <sz val="7"/>
        <color rgb="FF000000"/>
        <rFont val="Times New Roman"/>
        <family val="1"/>
      </rPr>
      <t xml:space="preserve">      </t>
    </r>
    <r>
      <rPr>
        <sz val="11"/>
        <color rgb="FF000000"/>
        <rFont val="Calibri"/>
        <family val="2"/>
      </rPr>
      <t>Maakuntataso (nimeä maakunta/kunnat)</t>
    </r>
  </si>
  <si>
    <r>
      <t>c)</t>
    </r>
    <r>
      <rPr>
        <sz val="7"/>
        <color rgb="FF000000"/>
        <rFont val="Times New Roman"/>
        <family val="1"/>
      </rPr>
      <t xml:space="preserve">       </t>
    </r>
    <r>
      <rPr>
        <sz val="11"/>
        <color rgb="FF000000"/>
        <rFont val="Calibri"/>
        <family val="2"/>
      </rPr>
      <t>Valtakunnallinen (nimeä kunnat/alueet)</t>
    </r>
  </si>
  <si>
    <t>LASTENKULTTUURIKESKUKSEN TOIMINTA (Minimitilastointi, tästä tiedot Surveypaliin)</t>
  </si>
  <si>
    <t>Toteutuneet sisällöt (lkm)</t>
  </si>
  <si>
    <t>Asiakas-kontaktit kaikki yhteensä (lkm)</t>
  </si>
  <si>
    <t>Verkko-istunnot (lkm)</t>
  </si>
  <si>
    <t>Asiakas-kontaktit lapset ja aikuiset yht. (lkm)</t>
  </si>
  <si>
    <t>Sisältö prosenttia (%) toteutuneista</t>
  </si>
  <si>
    <t>Tot. % suunnitelluista</t>
  </si>
  <si>
    <t>Ei osallistujia -tapahtumat (lkm)</t>
  </si>
  <si>
    <t>Ei osallistujia % suunnitelluista</t>
  </si>
  <si>
    <t>Perutut tapahtumat (lkm)</t>
  </si>
  <si>
    <t>Peruttu % suunnitelluista</t>
  </si>
  <si>
    <t>Tot. Tapahtumien kestot min. yht.</t>
  </si>
  <si>
    <t>Tot. Tapaamiskerrat yht.</t>
  </si>
  <si>
    <t>Kesto (min) / tapaaminen KA</t>
  </si>
  <si>
    <t>Kokonais-kävijämäärä</t>
  </si>
  <si>
    <t>KA kokonais-kävijämäärä /tapahtuma (lkm)</t>
  </si>
  <si>
    <t>YHTEENSÄ</t>
  </si>
  <si>
    <t>JAOTELTUNA TOTEUTUSTAVAN MUKAAN</t>
  </si>
  <si>
    <t>JAOTELTUNA TOIMINTAOTSIKON MUKAAN</t>
  </si>
  <si>
    <t>Muut (e-j) yht.</t>
  </si>
  <si>
    <t>JAOTELTUNA SISÄLLÖN MUODON MUKAAN</t>
  </si>
  <si>
    <t>Muut (h-k) yht.</t>
  </si>
  <si>
    <t>JAOTELTUNA VERKKOSISÄLLÖN MUODON MUKAAN</t>
  </si>
  <si>
    <t>JAOTELTUNA KOHDERYHMÄN IÄN MUKAAN</t>
  </si>
  <si>
    <t>Alle kouluikäiset yhteensä</t>
  </si>
  <si>
    <t>Aikuiset yhteensä</t>
  </si>
  <si>
    <t>Useille kohderyhmille ja omat kohderyhmät yht.</t>
  </si>
  <si>
    <t>JAOTELTUNA KOHDERYHMÄN TYYPIN MUKAAN</t>
  </si>
  <si>
    <t>JAOTELTUNA ALUEEN MUKAAN</t>
  </si>
  <si>
    <t>JAOTELTUNA RAHOITUKSEN MUKAAN</t>
  </si>
  <si>
    <t>JAOTELTUNA KIELEN MUKAAN</t>
  </si>
  <si>
    <t>JAOTELTUNA OSALLISUUDEN JA VUOROVAIKUTUKSEN MUKAAN</t>
  </si>
  <si>
    <t>JAOTELTUNA SUHTEESSA ERITYISRYHMIIN</t>
  </si>
  <si>
    <t>JAOTELTUNA SUHTEESSA KESTÄVÄÄN KEHITYKSEEN</t>
  </si>
  <si>
    <t>JAOTELTUNA SUHTEESSA HARRASTAKOTONA.FI</t>
  </si>
  <si>
    <t>JAOTELTUNA VUOSIKOLMANNEKSEN MUKAAN</t>
  </si>
  <si>
    <t>1. kolmannes, 1.1.-30.4.</t>
  </si>
  <si>
    <t>2. kolmannes, 1.5.-31.8.</t>
  </si>
  <si>
    <t>3. kolmannes, 1.9.-31.12.</t>
  </si>
  <si>
    <t>yht.</t>
  </si>
  <si>
    <t>JAOTELTUNA VUOSINELJÄNNEKSEN MUKAAN</t>
  </si>
  <si>
    <t>1. neljännes, 1.1.-31.3.</t>
  </si>
  <si>
    <t>2. neljännes 1.4.-30.6.</t>
  </si>
  <si>
    <t>3. neljännes, 1.7.-30.9.</t>
  </si>
  <si>
    <t>4. neljännes 1.10.-31.12.</t>
  </si>
  <si>
    <t>Check point (kategoriat yht.)</t>
  </si>
  <si>
    <t>Tässä taulukossa pitäisi olla sarakkeissa samat summat kuin YHTEENSÄ-riveillä. Jos summa poikkeaa, TOIMINTA-välilehdeltä puuttuu valinta yhdeltä tai useammalta riviltä.</t>
  </si>
  <si>
    <t>Pudotusvalikoiden tekstit</t>
  </si>
  <si>
    <t>Älä muuta valkoisissa soluissa olevia tekstejä!</t>
  </si>
  <si>
    <t>Sinisissä soluissa olevia tekstejä voi muuttaa. Jätä kuitenkin tekstin alkuun kirjain ja sulku, muuten yhteenvetolomake ei ymmärrä pudotusvalikkoja. Eli: kirjain, sulku, välilyönti, oma tekstisi.</t>
  </si>
  <si>
    <t>Voit myös rakentaa omia pudotusvalikkoja harmaalla rajatun alueen ulkopuolelle. Ohjeet pudotusvalikoiden tekemiseen välilehdellä "Excel for dummies".</t>
  </si>
  <si>
    <t>Toteutustapa</t>
  </si>
  <si>
    <t>Toiminta</t>
  </si>
  <si>
    <t>Sisällön muoto</t>
  </si>
  <si>
    <t>Verkkosisällön muoto</t>
  </si>
  <si>
    <t>Ei osallistujia</t>
  </si>
  <si>
    <t>b) Teksti (esim. PDF-tiedosto)</t>
  </si>
  <si>
    <t>Peruttu</t>
  </si>
  <si>
    <t>d) Videostriimaus</t>
  </si>
  <si>
    <t>e) Verkkotapaaminen</t>
  </si>
  <si>
    <t>e) Muu harrastustoiminta</t>
  </si>
  <si>
    <t>f) Kulttuurihyvinvointi</t>
  </si>
  <si>
    <t xml:space="preserve">g) Muu </t>
  </si>
  <si>
    <t xml:space="preserve">g) Muu kohdennettu kulttuuri-/taidetoiminta </t>
  </si>
  <si>
    <t>h) Oma määritelmä A</t>
  </si>
  <si>
    <t>h) Taiteilijatapaaminen</t>
  </si>
  <si>
    <t>i) Oma määritelmä B</t>
  </si>
  <si>
    <t>i) Oma määritelmä A</t>
  </si>
  <si>
    <t>i) Opastus</t>
  </si>
  <si>
    <t>j) Oma määritelmä C</t>
  </si>
  <si>
    <t>j) Oma määritelmä B</t>
  </si>
  <si>
    <t>j) Ohje tai opetusmateriaali</t>
  </si>
  <si>
    <t>k) Oma määritelmä D</t>
  </si>
  <si>
    <t>k) Jokin muu</t>
  </si>
  <si>
    <t>Kohderyhmän ikä</t>
  </si>
  <si>
    <t>Alueellisuus</t>
  </si>
  <si>
    <t>Rahoitus</t>
  </si>
  <si>
    <t>Kyllä</t>
  </si>
  <si>
    <t>Ei</t>
  </si>
  <si>
    <t>b) Ei tarjottu</t>
  </si>
  <si>
    <t>c) Matkustaminen</t>
  </si>
  <si>
    <t>c) Ei sovellu</t>
  </si>
  <si>
    <t>a)</t>
  </si>
  <si>
    <t>b)</t>
  </si>
  <si>
    <t>c)</t>
  </si>
  <si>
    <t>d)</t>
  </si>
  <si>
    <t>e)</t>
  </si>
  <si>
    <t>f)</t>
  </si>
  <si>
    <t>g)</t>
  </si>
  <si>
    <t>h)</t>
  </si>
  <si>
    <t>i)</t>
  </si>
  <si>
    <t>j)</t>
  </si>
  <si>
    <t>Yleisohjeita Excelin käyttöön</t>
  </si>
  <si>
    <t>Sisällys</t>
  </si>
  <si>
    <t xml:space="preserve">A. Rivien ja sarakkeiden lisääminen </t>
  </si>
  <si>
    <t>rivi 13</t>
  </si>
  <si>
    <t>B. Rivien ja sarakkeiden poistaminen</t>
  </si>
  <si>
    <t>rivi 20</t>
  </si>
  <si>
    <t>C. Sarakkeiden ja rivien piilottaminen</t>
  </si>
  <si>
    <t>rivi 27</t>
  </si>
  <si>
    <t>D. Tietojen kopiointi</t>
  </si>
  <si>
    <t>rivi 32</t>
  </si>
  <si>
    <t>E. Tietojen suodattaminen ja lajittelu</t>
  </si>
  <si>
    <t>rivi 41</t>
  </si>
  <si>
    <t>F. Tietojen suodattaminen ja lajittelu</t>
  </si>
  <si>
    <t>rivi 45</t>
  </si>
  <si>
    <t>G. Pudotusvalikon tekeminen</t>
  </si>
  <si>
    <t>rivi 56</t>
  </si>
  <si>
    <t>H. Taulukon suojauksen poistaminen</t>
  </si>
  <si>
    <t>rivi 64</t>
  </si>
  <si>
    <t>A. Rivien ja sarakkeiden lisääminen</t>
  </si>
  <si>
    <t>TOIMINTA-välilehdellä kannataa aina olla valmiina tyhjiä rivejä tulevia sisältöjä varten. Suositeltavin tapa on lisätä rivejä alueelle, johon ei ole vielä täytetty toimintatietoja.</t>
  </si>
  <si>
    <t xml:space="preserve">1. Vie kursori taulukossa siihen kohtaan mihin haluat lisätä rivin tai sarakkeen (uusi rivi tulee valitsemasi paikan yläpuolelle ja uusi sarake vasemmalle). </t>
  </si>
  <si>
    <t>Saat lisättyä useita rivejä kerrallaan maalaamalla niin monta riviä, kuin haluat uusia rivejä. Riittää että teet tämän yhden sarakkeen alueella. Useiden sarakkeiden lisääminen toimii vastaavalla tavalla.</t>
  </si>
  <si>
    <t>2. Klikkaa yläosan Aloitus-valikosta "Lisää"-painikkeen alaosaa (jossa nuoli/kolmio alaspäin) ja valitse sieltä "Lisää taulukon rivejä" / "Lisää taulukon sarakkeita" TAI Klikkaa hiiren oikeaa näppäintä ja valitse aukeavasta valikosta "Lisää" -&gt; "Koko rivi" / "Koko sarake".</t>
  </si>
  <si>
    <t>HUOM! Rivejä lisättäessä taulukon kaavat ja pudotusvalikot kopioituvat uusille riveille, mutta pudotusvalikkojen oletustekstit (esim. "Valitse yksi") eivät näy lisätyillä riveillä. Voit halutetaasai kopioida valikoiden oletustekstit valmiilta riviltä, johon ei ole vielä täytetty sisältötietoja. (ks. Tietojen kopiointi).</t>
  </si>
  <si>
    <t xml:space="preserve">Baby-lakanasta saa poistaa ainoastaan mahdollisesti itse lisättyjä turhia sarakkeita. Isosta lakanasta voi lisäksi poistaa tarpeettomana pitämiään, vapaaehtoisesti täytettäviä (vaaleamman vihreät) sarakkeita. Rivien poistaminen voi olla tarpeellista esim. tilateissa, joissa sama sisältö on täytetty vahingossa useampaan kertaan tai alustavasti suunniteltu sisältö ei toteudukaan (huom. eri asia kuin "Ei osallistujia" tai "Peruttu") </t>
  </si>
  <si>
    <t>1. Klikkaa poistettavan rivin numeroa (harmaalla pohjalla vasemmalla) / sarakkeen kirjainta (ylhäällä) -&gt; koko rivi/sarakee maalautuu.</t>
  </si>
  <si>
    <t>Saat poistettua useita peräkkäisiä rivejä/sarakkeita kerrallaan maalaamalla kaikkien poistettavien rivien/sarakkeiden numerot/kirjaimet.</t>
  </si>
  <si>
    <t>2. Klikkaa yläosan Aloitus-valikosta "Poista"-painiketta (kuvake, jossa ruudukkoa ja punainen rasti).</t>
  </si>
  <si>
    <t>Rivejä ja sarakkeita voi poistaa myös vastaavalla keinolla kuin niitä voi lisätä, valitsemalla yksittäisen solun, jonka rivin tai sarakkeen haluaa poistaa. Tällöin Klikkaa yläosan Aloitus-valikosta "Poista"-painikkeen alaosaa (jossa nuoli/kolmio alaspäin) ja valitse sieltä "Poista taulukon rivejä" / "Poista taulukon sarakkeita" TAI Klikkaa hiiren oikeaa näppäintä ja valitse aukeavasta valikosta "Poista" -&gt; "Koko rivi" / "Koko sarake".</t>
  </si>
  <si>
    <t>Kokonaan poistamisen sijaan sarakkeita ja rivejä on mahdollista myös piilottaa. Piilottamisessa samat säännöt kuin poistamisessa, eli ainoastaan vapaaehtoisesti täyttettäviä tai itse lisättyjä sarakkeita saa piilottaa. Rivejä voi halutessaan piilottaa Yhteenveto-välilehdeltä vastaavien tietojen osalta, kuin TOIMINTA-välilehdeltä on piilotettu/poistettu sarakkeita.</t>
  </si>
  <si>
    <r>
      <rPr>
        <b/>
        <sz val="11"/>
        <color theme="1"/>
        <rFont val="Calibri"/>
        <family val="2"/>
        <scheme val="major"/>
      </rPr>
      <t>Näin piilotat sarakkeen:</t>
    </r>
    <r>
      <rPr>
        <sz val="11"/>
        <color theme="1"/>
        <rFont val="Calibri"/>
        <family val="2"/>
        <scheme val="major"/>
      </rPr>
      <t xml:space="preserve">  Klikkaa hiiren oikealla näppäimellä piilotettavan sarakkeen kirjainta (taulukon yläosassa harmaalla pohjalla) ja valitse avautuvasta valikosta "Piilota". Rivin saa piilotettua vastaavasti klikkaamalla hiiren oikealla piilotettavan rivin numeroa vasemmalta.</t>
    </r>
  </si>
  <si>
    <r>
      <rPr>
        <b/>
        <sz val="11"/>
        <color theme="1"/>
        <rFont val="Calibri"/>
        <family val="2"/>
        <scheme val="major"/>
      </rPr>
      <t>Piilotetun sarakkeen/rivin saa uudelleen näkyville</t>
    </r>
    <r>
      <rPr>
        <sz val="11"/>
        <color theme="1"/>
        <rFont val="Calibri"/>
        <family val="2"/>
        <scheme val="major"/>
      </rPr>
      <t>, joko viemällä kursorin piilotetun sarakkeen/rivin kohdalle (näkyy kapeana kaksoisviivana ja puuttuvana kirjaimena/numerona) ja vetämällä saraketta oikealle /riviä TAI klikkaamalla hiiren oikealla näppäimellä ja valitsemalla avautuvasta valikosta "Näytä". Kursori muuttuu molemmissa tapauksissa pystyviivaksi, jossa on pienet nuolet molemmilla sivuilla.</t>
    </r>
  </si>
  <si>
    <t>1. Maalaa kopioitava alue.</t>
  </si>
  <si>
    <t>2. Klikkaa hiiren oikeaa näppäintä ja valitse "Kopioi" TAI Paina näppäimistöllä yhtä aikaa ctrl ja c.</t>
  </si>
  <si>
    <t>3. Vie kursori sen kohdan alkuun (solu, johon tulee kopioidun alueen vasen ylin solu), johon haluat kopioida tiedot -&gt; Klikkaa hiiren oikeaa näppäintä ja valitse "Liitä" (tai Liittämisasetukset alta ensimmäinen kuvake)  TAI Paina näppäimistöllä yhtä aikaa ctrl ja v.</t>
  </si>
  <si>
    <t>Yksittäisen rivin tietoja voi kopioida ylä- tai alapuolelle myös näin:</t>
  </si>
  <si>
    <t>1. Maalaa kopioitava rivi niiden sarakkeiden leveydeltä, josta haluat kopida tietoja.</t>
  </si>
  <si>
    <t xml:space="preserve">2. Ota hiirellä kiinni (vasemmalla näppäimellä) valitun alueen oikeasta alanurkasta ja vedä alaspäin (tai ylös jos haluat kopida yläpuolelle). </t>
  </si>
  <si>
    <t>HUOM! Näin saa kopioitua nopeasti samoja tietoja useille riveille, MUTTA vetämällä kopioitaessa Excel saattaa täyttää mm. numerotietoja uusille riveille, eli kopioinnin sijaan tulee "juoksevaa numerointia"; kopiotu 1 on seuraavilla riveillä 2, 3, 4 jne. Ellei tämä ole tarkoituksesi, klikkaa oikeaan alareunaan ilmestynttä "Automaattisen täytön asetukset" -kuvaketta (pieni ruudukko, jossa sininen kulma) ja valitse "Kopioi solut".</t>
  </si>
  <si>
    <t>E. Solutyylit</t>
  </si>
  <si>
    <t>Solutyylit-valikko löytyy yläosan Aloitus-välilehdeltä. Tavallisesti näkyvissä ovat "Normaali", "Huono", "Hyvä" ja "Neutraali", mutta lisää tyylejä saa näkyviin klikkaamalla valikon oikean alareunan kuvaketta (vaakaviiva, jonka alla kolmionuoli alaspäin) ja avautuvan valikon kautta on mahdollista luoda myös omia tyylejä.</t>
  </si>
  <si>
    <t>Solutyylejä voi käyttää "huomioväreinä". Esimerkiksi voi merkitä solutyylillä "Huono" päivämäärän joka voi muuttua tai kävijämäärä-sarakkeista kohdat joista tieto puuttuu. Suodattamalla saraketta värin mukaan, saat näkyville kohdat, joiden tietoja tulee vielä muuttaa tai täydentää. Kun "Huono" tieto on korjattu, vaihda tyyliksi "Hyvä".</t>
  </si>
  <si>
    <t>TOIMINTA-välilehden otsikkorivillä jokaisen otsikon oikeassa alakulmassa on nuolikuvake, jota klikkaamalla saa esiin suodatus- ja lajitteluvalikon.</t>
  </si>
  <si>
    <t>Tietojen suodattaminen:</t>
  </si>
  <si>
    <t xml:space="preserve">Suodatusvalikossa alimmaisena on lista kaikista erilaisista teksteistä/numeroista, joita ko. sarakkeen riveille on täytetty. Valikon avautuessa kaikki tiedot ovat valittuna. Kun haluat suodattaa näkyville vain yhden tai osan tiedoista klikkaa "Valitse kaikki" (-&gt; valinnat poistuvat) ja sen jälkeen klikkaa valinnat niihin tietoihin (ja "Tyhjät), jotka haluat näkyville. </t>
  </si>
  <si>
    <t>Voit suodattaa esimerkiksi päivämäärä-sarakkeesta yksittäisen kuukauden sisältöjen tiedot tai "Tapahtumakunta"-sarakkeesta yksittäisen kunnan sisällöt.</t>
  </si>
  <si>
    <t>Suodattaminen värin mukaan:</t>
  </si>
  <si>
    <t>Jos olet käyttänyt solutyylejä tai muuten muuttanut solujen taustan tai tekstin väriä, suodatuksia voi tehdä myös värin mukaan. Valitse suodatusvalikosta "Suodatus värin mukaan" ja valitse avautuvasta valikosta väri(t), jotaka haluat näkyville.</t>
  </si>
  <si>
    <t>HUOM! Tiedoston voi tallentaa, vaikka suodattimia on päällä, mutta suodatukset kannattaa poistaa (suodatinvalikosta "Poista suodatin kohteesta...")  ja tiedosto tallentaa vielä uudelleen ennen tiedoston sulkemista. Tai vastaavasti jos tiedostoa avatessa näyttää siltä, että täytettyjä rivejä puuttuu, kannattaa tarkistaa, ettei yhdessä tai useammassa sarakkeessa ole suodattimia päällä. Suodattimen ollessa päällä otsikkosolun oikeassa alakulmassa on suppilon kuva.</t>
  </si>
  <si>
    <t>Tietojen lajittelu:</t>
  </si>
  <si>
    <t>Suodatusvalikosta voi myös lajitella tietoja, esimerkiksi päivämäärät vanhimmasta uusimpaan (tai päinvastoin) tai tekstiä sisältäviä sarakkeita aakkosjärjestykseen.</t>
  </si>
  <si>
    <t>Voit tehdä omia pudotusvalikkoja itse lisäämiisi TOIMINTA-välilehden sarakkeisiin tai esim. Tapahtumakunta-sarakkeeseen, jos toimintaanne on vain tietyissä kunnissa.</t>
  </si>
  <si>
    <t>1. Tee muuttujat välilehdelle lista pudotusvalikkosi vaihtoehdoista (1 vaihtoehto/solu).</t>
  </si>
  <si>
    <t>2. Maalaa sarakkeen kaikki täytettävät rivit (riviltä 3 viimeiselle riville ennen harmaata yhteenlaskuriviä).</t>
  </si>
  <si>
    <t>3. Valitse yläpalkista "Tiedot"-valikko ja sieltä "Tietojen kelpoisuuden tarkistaminen".</t>
  </si>
  <si>
    <t>4. Valitse avautuvan valikon "Hyväksy"-pudotusvalikosta "Luettelo".</t>
  </si>
  <si>
    <t>5. Klikaa "Lähde"-ruutuun -&gt; maalaa "Muuttujat"-välilehdeltä vaihtoehtosi. Klikkaa "OK".</t>
  </si>
  <si>
    <t xml:space="preserve">Tilastointilakanoiden kaikki muut välilehdet, paitsi TOIMINTA ja osittain "Muuttujat" on suojattu. Suojatuille sivuille ei pidä tehdä muutoksia ilman hyvää syytä ja varmuutta siitä, että tietää mitä on tekemässä. Hyvä syy on esim. yhteenvetovälilehden niiden rivien piilottaminen, jotka vastaavat käytöstä poissaolevia TOIMINTA-välilehden sarakkeita. </t>
  </si>
  <si>
    <t>Tarvittaessa suojauksen saa pois päältä seuraavasti:</t>
  </si>
  <si>
    <t>1. Valitse yläpalkista "Tarkista"-valikko ja sieltä "Poista taulukon suojaus".</t>
  </si>
  <si>
    <t>2. Muutosten jälkeen suojaa taulukko uudelleen (sama reitti kuin suojauksen poistamisessa).</t>
  </si>
  <si>
    <t>TOIMIJA</t>
  </si>
  <si>
    <t>TAMMI</t>
  </si>
  <si>
    <t>HELMI</t>
  </si>
  <si>
    <t>MAALIS</t>
  </si>
  <si>
    <t>HUHTI</t>
  </si>
  <si>
    <t>TOUKO</t>
  </si>
  <si>
    <t>KESÄ</t>
  </si>
  <si>
    <t>HEINÄ</t>
  </si>
  <si>
    <t>ELO</t>
  </si>
  <si>
    <t>SYYS</t>
  </si>
  <si>
    <t>LOKA</t>
  </si>
  <si>
    <t>MARRAS</t>
  </si>
  <si>
    <t>JOULU</t>
  </si>
  <si>
    <r>
      <rPr>
        <b/>
        <sz val="11"/>
        <color rgb="FF000000"/>
        <rFont val="Calibri"/>
        <family val="2"/>
      </rPr>
      <t>Kulttuurikeskus /</t>
    </r>
    <r>
      <rPr>
        <sz val="11"/>
        <color rgb="FF000000"/>
        <rFont val="Calibri"/>
        <family val="2"/>
      </rPr>
      <t xml:space="preserve">                                </t>
    </r>
    <r>
      <rPr>
        <b/>
        <sz val="11"/>
        <color rgb="FF000000"/>
        <rFont val="Calibri"/>
        <family val="2"/>
      </rPr>
      <t>Vastuuhenkilöt:</t>
    </r>
  </si>
  <si>
    <t xml:space="preserve">Kuluvan vuoden tilastopohjan käyttöönotto ja edellisvuoden  tilaston täyttö loppuun. 
</t>
  </si>
  <si>
    <t>Edellisvuoden tilastotietojen toimitus Suomen lastenkulttuurikeskusten liiton koordinaattorille helmikuun loppuun mennessä. 
Kuluvan vuoden tilaston täyttö.</t>
  </si>
  <si>
    <t>Kuluvan vuoden tilaston täyttö.</t>
  </si>
  <si>
    <t>1. Ministeriölle toimitetaan edellisvuoden raportoinnin yhteydessä välilehti YHTEENVETO koko toiminta huhtikuun loppuun mennessä. (pdf) 
2. Kuluvan vuoden tilaston täyttö.</t>
  </si>
  <si>
    <t>1. Kuluvan vuoden tilaston täyttö. 
2. Tilastojen välitarkastus.</t>
  </si>
  <si>
    <t>1. Kuluvan vuoden tilaston täyttö.   
2. Välitilastointi hakemuksiin.</t>
  </si>
  <si>
    <t>1. Kuluvan vuoden tilaston täyttö.
2. Tilasto-ohjeisiin perehtyminen seuraavan vuoden tilastointia varten.</t>
  </si>
  <si>
    <t>Kaupungin / muu oma raportointitarve</t>
  </si>
  <si>
    <t>Lastenkulttuurikeskusten Liitto / Vastuuhenkilö: 
koordinaattori</t>
  </si>
  <si>
    <t xml:space="preserve">Edellisen vuoden 
tilastokoonti kaikkien jäsenkeskusten osalta. 
</t>
  </si>
  <si>
    <t>Tiedotus.</t>
  </si>
  <si>
    <t>Tilastokoonnin toimitus Tilastokeskukselle huhtikuun loppuun mennessä.</t>
  </si>
  <si>
    <t>Taloustiedoista tiedottaminen.</t>
  </si>
  <si>
    <t>OKM /                                               Vastuuhenkilö: Iina Berden</t>
  </si>
  <si>
    <t>Edellisen vuoden tilastokoonti ja valtakunnallinen tiedotus</t>
  </si>
  <si>
    <t>Tilastokeskus /                     Vastuuhenkilö: Jukka Ekholm</t>
  </si>
  <si>
    <t>Tilastokeskus päivittää verkkojulkaisunsa kuun lopussa.</t>
  </si>
  <si>
    <t>OHJEITA PÄIVITTÄJÄLLE</t>
  </si>
  <si>
    <t>Vuosiluku muutettava:</t>
  </si>
  <si>
    <t>Toiminta A1</t>
  </si>
  <si>
    <t>Yhteeveto-välilehdellä: A1 ja rivit 4-6 ja 8-11, sarakkeet B, E, G, I, J, L, M, N, P, Q</t>
  </si>
  <si>
    <t>Hybridisisällöt</t>
  </si>
  <si>
    <t>Toteutunut: Tapahtuma/palvelu toteutui. Oletusarvo valmiilla riveillä (kopioi lisätyille riveille).</t>
  </si>
  <si>
    <t>Jos sosiaalisen median kanavissa julkaistava sisältö on juuri sitä kanavaa varten tuotettu taide- tai kulttuurikasvatuksellinen sisältö, kuten taiteilijan livestream tai tutorialvideo, voit tilastoida ne "muu"-määritelmällä. Erota kuitenkin tilastoidessasi taidekasvatus ja viestintäsisältö toisistaan. Viestinnällisestä lähtökohdasta julkaistua materiaalia, kuten esim. video-kampanjaa ei tilastoida, vaikka se sisältäisikin taidekasvatuksellista sisältöä.</t>
  </si>
  <si>
    <t>Voit tilastoida yhden kiertueen esitykset samalle riville, jos niiden kaikki pakolliset (paikkakunta, kohderyhmä) tiedot ovat samat. Tällöin kiertueen esitysten määrä laitetaan sisätöjen määrä kohtaan.</t>
  </si>
  <si>
    <t>Yksi näyttely on yksi sisältö, emme siis tilastoi näyttelyä  erillisinä näyttelypäivinä. Näyttelyn sisällä olevat erilliset  palvelut, kuten opastus, työpaja tms. muut palvelut tilastoidaan erillisinä sisältöinä eri riveille.</t>
  </si>
  <si>
    <t>Esim. konsertti joka toteutetaan samanaikaisesti sekä liveyleisölle että striimataan myös esimerkiksi Youtubeen täytetään tilastoon kahdelle eri riville, toiselle livetapahtuman tiedot ja toiselle etätapahtuman tiedot.</t>
  </si>
  <si>
    <t>Merkitse sisällön nimi. Huomioi nimeämisessä, että nimitiedot ovat toisistaan erottuvia ja että käytät itsellesi soveltuvaa logiikkaa, jotta tietojen suodatettavuus helpottuu.</t>
  </si>
  <si>
    <r>
      <rPr>
        <b/>
        <sz val="11"/>
        <color rgb="FF000000"/>
        <rFont val="Calibri"/>
        <family val="2"/>
      </rPr>
      <t>KAAVAN SISÄLTÄVÄ SARAKE:</t>
    </r>
    <r>
      <rPr>
        <sz val="11"/>
        <color rgb="FF000000"/>
        <rFont val="Calibri"/>
        <family val="2"/>
      </rPr>
      <t xml:space="preserve"> Sarakkeen soluun täyttyy automaattisesti "1", kun NIMI-sarakkeessa on tekstiä. Merkitse sisältöjen määrä vain, jos ilmoitat useamman kuin yhden sisällön samalla rivillä.</t>
    </r>
  </si>
  <si>
    <r>
      <rPr>
        <b/>
        <sz val="11"/>
        <color rgb="FF000000"/>
        <rFont val="Calibri"/>
        <family val="2"/>
        <scheme val="minor"/>
      </rPr>
      <t xml:space="preserve">HUOM! </t>
    </r>
    <r>
      <rPr>
        <sz val="11"/>
        <color rgb="FF000000"/>
        <rFont val="Calibri"/>
        <family val="2"/>
        <scheme val="minor"/>
      </rPr>
      <t>Useamman tapaamiskerran kokonaisuus (esim. kerho) on yksi sisältö. &gt; tapaamiskertojen määrä merkitään "Tapaamiskerrat / osallistuja" -sarakkeeseen.  Jos tapaamiskerrat halutaan merkitään omille riveilleen, tapaamiskertojen määrä on 1/rivi MUTTA  sisältöjen määrä on 1 ainoastaan ensimmäisen kerran, sen jälkeisillä riveillä 0.</t>
    </r>
  </si>
  <si>
    <t>Verkossa = Sisältö toteutettu  verkossa.</t>
  </si>
  <si>
    <t>Live = Sisällön toteuttaja ja osallistujat ovat fyysisesti samassa paikassa.</t>
  </si>
  <si>
    <t>a) Yksilöt (esim. Kerho-/harrastustoimintaan yksilöinä osallistujat)</t>
  </si>
  <si>
    <t>c) Opetusryhmät (Esim. koululuokat, varhaiskasvatusryhmät)</t>
  </si>
  <si>
    <t>d) Muut ryhmät (Seurakunnan perhekerho, jonkin yhdistyksen jäsenet)</t>
  </si>
  <si>
    <t>Muista kirjoittaa kunnan nimi tarkasti ja samalla tavalla, niin saat hyödynnettyä suodatinta ja sitä kautta ilmoitettua kaikkien kuntien tiedot Liiton verkkolomakkeelle.</t>
  </si>
  <si>
    <t>Rakennuksen (tai alueen, jos ulkona) nimi.</t>
  </si>
  <si>
    <t>Osallistujien kotikunta, jos eri kuin tapahtumakunta</t>
  </si>
  <si>
    <t xml:space="preserve">Osallistuneiden lasten määrä. </t>
  </si>
  <si>
    <t>Osallistuneiden aikuisten määrä (ei sisällä tapahtuman toteuttajia).</t>
  </si>
  <si>
    <t>HUOM! Kun kyseessä on verkkosisältö tai muu sisältö, josta ei voida tietää muuta kuin esimerkiksi istuntojen määrä, tee valistunut arvio lasten ja aikuisten määrästä.</t>
  </si>
  <si>
    <t>a) Vauvat ja taaperot (0–3.v)</t>
  </si>
  <si>
    <t>b) Varhaiskasvatusikäiset (0–6 v.)</t>
  </si>
  <si>
    <t>c) Alakouluikäiset (7–12 v.)</t>
  </si>
  <si>
    <t>d) Nuoret (13–17 v.)</t>
  </si>
  <si>
    <t>e) Nuoret aikuiset (18–29 v.)</t>
  </si>
  <si>
    <t>Tähän voit halutessasi kirjoittaa tarkennuksen kohderyhmään (esim. päiväkotiryhmän nimi, 5 B, isät lapsineen tms.)</t>
  </si>
  <si>
    <t>Merkitse yhden sisällön kesto/tapaaminen minuutteina pelkillä 
numeroilla. HUOM! Näyttelyiden ja esimerkiksi pdf-verkkomateriaalien osalta ei täytetä kestoa lainkaan.</t>
  </si>
  <si>
    <t>Työpaja, jonka sisältöön osallistujat (tai muut saman kohderyhmän edustajat) ovat voineet vaikuttaa etukäteen tai toiminta etenee hetkessä osallistujien toiveiden mukaan. Näyttely, joka on toteutettu lasten ja taiteilijan kanssatoimijuudella.</t>
  </si>
  <si>
    <t xml:space="preserve">Esitys, esitystallenne tai -striimaus </t>
  </si>
  <si>
    <t>Verkkosisältöjä koskeva tieto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</si>
</sst>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Arial"/>
      <family val="2"/>
    </font>
    <font>
      <sz val="11"/>
      <color rgb="FF000000"/>
      <name val="Calibri"/>
      <family val="2"/>
    </font>
    <font>
      <b/>
      <sz val="11"/>
      <color rgb="FFFFFFFF"/>
      <name val="Calibri"/>
      <family val="2"/>
    </font>
    <font>
      <sz val="11"/>
      <color rgb="FFA5A5A5"/>
      <name val="Calibri"/>
      <family val="2"/>
    </font>
    <font>
      <sz val="11"/>
      <color rgb="FFFFFFFF"/>
      <name val="Calibri"/>
      <family val="2"/>
    </font>
    <font>
      <sz val="11"/>
      <color theme="1"/>
      <name val="Calibri"/>
      <family val="2"/>
    </font>
    <font>
      <b/>
      <sz val="10"/>
      <color rgb="FFFFFFFF"/>
      <name val="Calibri"/>
      <family val="2"/>
    </font>
    <font>
      <sz val="10"/>
      <color rgb="FF000000"/>
      <name val="Calibri"/>
      <family val="2"/>
    </font>
    <font>
      <b/>
      <sz val="10"/>
      <color rgb="FF000000"/>
      <name val="Calibri"/>
      <family val="2"/>
    </font>
    <font>
      <sz val="10"/>
      <color rgb="FFFF0000"/>
      <name val="Calibri"/>
      <family val="2"/>
    </font>
    <font>
      <sz val="14"/>
      <color rgb="FF000000"/>
      <name val="Calibri"/>
      <family val="2"/>
    </font>
    <font>
      <sz val="12"/>
      <color rgb="FF000000"/>
      <name val="Calibri"/>
      <family val="2"/>
    </font>
    <font>
      <sz val="12"/>
      <color rgb="FFFF0000"/>
      <name val="Calibri"/>
      <family val="2"/>
    </font>
    <font>
      <sz val="12"/>
      <color theme="1"/>
      <name val="Calibri"/>
      <family val="2"/>
    </font>
    <font>
      <b/>
      <u/>
      <sz val="12"/>
      <color rgb="FF000000"/>
      <name val="Calibri"/>
      <family val="2"/>
    </font>
    <font>
      <u/>
      <sz val="14"/>
      <color rgb="FF000000"/>
      <name val="Calibri"/>
      <family val="2"/>
    </font>
    <font>
      <b/>
      <sz val="12"/>
      <color rgb="FF000000"/>
      <name val="Calibri"/>
      <family val="2"/>
    </font>
    <font>
      <sz val="11"/>
      <color rgb="FF000000"/>
      <name val="Times New Roman"/>
      <family val="1"/>
    </font>
    <font>
      <sz val="7"/>
      <color rgb="FF000000"/>
      <name val="Times New Roman"/>
      <family val="1"/>
    </font>
    <font>
      <b/>
      <sz val="11"/>
      <name val="Calibri"/>
      <family val="2"/>
    </font>
    <font>
      <sz val="11"/>
      <color theme="1"/>
      <name val="Arial"/>
      <family val="2"/>
    </font>
    <font>
      <b/>
      <sz val="11"/>
      <color theme="1"/>
      <name val="Arial"/>
      <family val="2"/>
    </font>
    <font>
      <sz val="11"/>
      <color theme="0"/>
      <name val="Calibri"/>
      <family val="2"/>
    </font>
    <font>
      <u/>
      <sz val="11"/>
      <color rgb="FF000000"/>
      <name val="Calibri"/>
      <family val="2"/>
    </font>
    <font>
      <sz val="11"/>
      <color theme="1"/>
      <name val="Calibri"/>
      <family val="2"/>
      <scheme val="major"/>
    </font>
    <font>
      <sz val="11"/>
      <color rgb="FF000000"/>
      <name val="Calibri"/>
      <family val="2"/>
      <scheme val="major"/>
    </font>
    <font>
      <sz val="11"/>
      <name val="Calibri"/>
      <family val="2"/>
      <scheme val="minor"/>
    </font>
    <font>
      <b/>
      <sz val="11"/>
      <color rgb="FF000000"/>
      <name val="Calibri"/>
      <family val="2"/>
      <scheme val="minor"/>
    </font>
    <font>
      <b/>
      <sz val="14"/>
      <color rgb="FF000000"/>
      <name val="Calibri"/>
      <family val="2"/>
      <scheme val="minor"/>
    </font>
    <font>
      <b/>
      <sz val="14"/>
      <color theme="1"/>
      <name val="Calibri"/>
      <family val="2"/>
      <scheme val="minor"/>
    </font>
    <font>
      <sz val="11"/>
      <color rgb="FF000000"/>
      <name val="Calibri"/>
      <family val="2"/>
      <scheme val="minor"/>
    </font>
    <font>
      <b/>
      <u/>
      <sz val="11"/>
      <color rgb="FF000000"/>
      <name val="Calibri"/>
      <family val="2"/>
      <scheme val="minor"/>
    </font>
    <font>
      <b/>
      <sz val="11"/>
      <color theme="1"/>
      <name val="Calibri"/>
      <family val="2"/>
      <scheme val="major"/>
    </font>
    <font>
      <sz val="11"/>
      <color rgb="FF9C0006"/>
      <name val="Calibri"/>
      <family val="2"/>
      <scheme val="minor"/>
    </font>
    <font>
      <sz val="11"/>
      <name val="Calibri"/>
      <family val="2"/>
      <scheme val="major"/>
    </font>
    <font>
      <sz val="11"/>
      <name val="Calibri"/>
      <family val="2"/>
    </font>
    <font>
      <sz val="11"/>
      <color rgb="FF7030A0"/>
      <name val="Calibri"/>
      <family val="2"/>
    </font>
    <font>
      <b/>
      <sz val="11"/>
      <color theme="1"/>
      <name val="Calibri"/>
      <family val="2"/>
      <scheme val="minor"/>
    </font>
    <font>
      <b/>
      <sz val="11"/>
      <color theme="0"/>
      <name val="Calibri"/>
      <family val="2"/>
    </font>
    <font>
      <b/>
      <sz val="11"/>
      <color rgb="FFFF0000"/>
      <name val="Calibri"/>
      <family val="2"/>
      <scheme val="minor"/>
    </font>
    <font>
      <b/>
      <sz val="11"/>
      <color theme="0"/>
      <name val="Calibri"/>
      <family val="2"/>
      <scheme val="minor"/>
    </font>
    <font>
      <sz val="11"/>
      <color theme="2" tint="-0.34998626667073579"/>
      <name val="Calibri"/>
      <family val="2"/>
      <scheme val="major"/>
    </font>
    <font>
      <sz val="11"/>
      <color theme="2" tint="-0.34998626667073579"/>
      <name val="Calibri"/>
      <family val="2"/>
      <scheme val="minor"/>
    </font>
    <font>
      <b/>
      <sz val="11"/>
      <color theme="0"/>
      <name val="Calibri"/>
      <family val="2"/>
      <scheme val="major"/>
    </font>
    <font>
      <b/>
      <sz val="11"/>
      <name val="Calibri"/>
      <family val="2"/>
      <scheme val="major"/>
    </font>
    <font>
      <b/>
      <sz val="12"/>
      <color theme="1"/>
      <name val="Calibri"/>
      <family val="2"/>
      <scheme val="minor"/>
    </font>
    <font>
      <sz val="12"/>
      <color theme="1"/>
      <name val="Calibri"/>
      <family val="2"/>
      <scheme val="minor"/>
    </font>
    <font>
      <i/>
      <sz val="12"/>
      <color theme="1"/>
      <name val="Calibri"/>
      <family val="2"/>
      <scheme val="minor"/>
    </font>
    <font>
      <b/>
      <sz val="11"/>
      <name val="Calibri"/>
      <family val="2"/>
      <scheme val="minor"/>
    </font>
    <font>
      <sz val="12"/>
      <name val="Calibri"/>
      <family val="2"/>
      <scheme val="major"/>
    </font>
    <font>
      <sz val="12"/>
      <color rgb="FFFF0000"/>
      <name val="Calibri"/>
      <family val="2"/>
      <scheme val="major"/>
    </font>
    <font>
      <sz val="12"/>
      <color theme="1"/>
      <name val="Calibri"/>
      <family val="2"/>
      <scheme val="major"/>
    </font>
    <font>
      <b/>
      <sz val="12"/>
      <name val="Calibri"/>
      <family val="2"/>
      <scheme val="major"/>
    </font>
    <font>
      <b/>
      <sz val="12"/>
      <color theme="1"/>
      <name val="Calibri"/>
      <family val="2"/>
      <scheme val="major"/>
    </font>
    <font>
      <b/>
      <sz val="14"/>
      <name val="Calibri"/>
      <family val="2"/>
      <scheme val="major"/>
    </font>
    <font>
      <b/>
      <sz val="11"/>
      <color rgb="FF000000"/>
      <name val="Calibri"/>
    </font>
    <font>
      <sz val="11"/>
      <color rgb="FF000000"/>
      <name val="Calibri"/>
    </font>
    <font>
      <b/>
      <sz val="11"/>
      <color theme="1"/>
      <name val="Calibri"/>
      <scheme val="major"/>
    </font>
    <font>
      <b/>
      <sz val="11"/>
      <color theme="1"/>
      <name val="Calibri"/>
      <scheme val="minor"/>
    </font>
  </fonts>
  <fills count="61">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E7E6E6"/>
        <bgColor rgb="FFE7E6E6"/>
      </patternFill>
    </fill>
    <fill>
      <patternFill patternType="solid">
        <fgColor rgb="FF224F86"/>
        <bgColor rgb="FF224F86"/>
      </patternFill>
    </fill>
    <fill>
      <patternFill patternType="solid">
        <fgColor rgb="FFD9E2F3"/>
        <bgColor rgb="FFD9E2F3"/>
      </patternFill>
    </fill>
    <fill>
      <patternFill patternType="solid">
        <fgColor rgb="FFECECEC"/>
        <bgColor rgb="FFECECEC"/>
      </patternFill>
    </fill>
    <fill>
      <patternFill patternType="solid">
        <fgColor theme="0" tint="-0.499984740745262"/>
        <bgColor rgb="FFDEEAF6"/>
      </patternFill>
    </fill>
    <fill>
      <patternFill patternType="solid">
        <fgColor rgb="FFF1F7ED"/>
        <bgColor rgb="FFDEEAF6"/>
      </patternFill>
    </fill>
    <fill>
      <patternFill patternType="solid">
        <fgColor rgb="FFF1F7ED"/>
        <bgColor rgb="FFBDD6EE"/>
      </patternFill>
    </fill>
    <fill>
      <patternFill patternType="solid">
        <fgColor rgb="FFF1F7ED"/>
        <bgColor indexed="64"/>
      </patternFill>
    </fill>
    <fill>
      <patternFill patternType="solid">
        <fgColor theme="0"/>
        <bgColor rgb="FFD8D8D8"/>
      </patternFill>
    </fill>
    <fill>
      <patternFill patternType="solid">
        <fgColor theme="0"/>
        <bgColor indexed="64"/>
      </patternFill>
    </fill>
    <fill>
      <patternFill patternType="solid">
        <fgColor rgb="FFFFE1FF"/>
        <bgColor indexed="64"/>
      </patternFill>
    </fill>
    <fill>
      <patternFill patternType="solid">
        <fgColor rgb="FFCCCCFF"/>
        <bgColor rgb="FFDEEAF6"/>
      </patternFill>
    </fill>
    <fill>
      <patternFill patternType="solid">
        <fgColor rgb="FFCCCCFF"/>
        <bgColor rgb="FFBDD6EE"/>
      </patternFill>
    </fill>
    <fill>
      <patternFill patternType="solid">
        <fgColor rgb="FFCCCCFF"/>
        <bgColor indexed="64"/>
      </patternFill>
    </fill>
    <fill>
      <patternFill patternType="solid">
        <fgColor rgb="FF92D050"/>
        <bgColor rgb="FFA8D08D"/>
      </patternFill>
    </fill>
    <fill>
      <patternFill patternType="solid">
        <fgColor theme="2" tint="-0.499984740745262"/>
        <bgColor rgb="FFD8D8D8"/>
      </patternFill>
    </fill>
    <fill>
      <patternFill patternType="solid">
        <fgColor theme="9" tint="0.59999389629810485"/>
        <bgColor rgb="FFDEEAF6"/>
      </patternFill>
    </fill>
    <fill>
      <patternFill patternType="solid">
        <fgColor theme="9" tint="0.59999389629810485"/>
        <bgColor rgb="FFBDD6EE"/>
      </patternFill>
    </fill>
    <fill>
      <patternFill patternType="solid">
        <fgColor theme="9" tint="0.59999389629810485"/>
        <bgColor indexed="64"/>
      </patternFill>
    </fill>
    <fill>
      <patternFill patternType="solid">
        <fgColor rgb="FFF1F7ED"/>
        <bgColor rgb="FFED7D31"/>
      </patternFill>
    </fill>
    <fill>
      <patternFill patternType="solid">
        <fgColor theme="0" tint="-0.499984740745262"/>
        <bgColor indexed="64"/>
      </patternFill>
    </fill>
    <fill>
      <patternFill patternType="solid">
        <fgColor theme="9" tint="0.59999389629810485"/>
        <bgColor theme="0"/>
      </patternFill>
    </fill>
    <fill>
      <patternFill patternType="solid">
        <fgColor rgb="FFF1F7ED"/>
        <bgColor theme="0"/>
      </patternFill>
    </fill>
    <fill>
      <patternFill patternType="solid">
        <fgColor rgb="FFCCCCFF"/>
        <bgColor theme="0"/>
      </patternFill>
    </fill>
    <fill>
      <patternFill patternType="solid">
        <fgColor theme="0" tint="-0.499984740745262"/>
        <bgColor theme="0"/>
      </patternFill>
    </fill>
    <fill>
      <patternFill patternType="solid">
        <fgColor rgb="FFFFC7CE"/>
      </patternFill>
    </fill>
    <fill>
      <patternFill patternType="solid">
        <fgColor rgb="FFFFE1FF"/>
        <bgColor theme="0"/>
      </patternFill>
    </fill>
    <fill>
      <patternFill patternType="solid">
        <fgColor theme="1" tint="0.499984740745262"/>
        <bgColor indexed="64"/>
      </patternFill>
    </fill>
    <fill>
      <patternFill patternType="solid">
        <fgColor theme="2" tint="-0.14999847407452621"/>
        <bgColor indexed="64"/>
      </patternFill>
    </fill>
    <fill>
      <patternFill patternType="solid">
        <fgColor rgb="FF92D050"/>
        <bgColor rgb="FF000000"/>
      </patternFill>
    </fill>
    <fill>
      <patternFill patternType="solid">
        <fgColor rgb="FF92D050"/>
        <bgColor theme="0"/>
      </patternFill>
    </fill>
    <fill>
      <patternFill patternType="solid">
        <fgColor theme="8" tint="0.79998168889431442"/>
        <bgColor indexed="64"/>
      </patternFill>
    </fill>
    <fill>
      <patternFill patternType="solid">
        <fgColor rgb="FFCC0066"/>
        <bgColor rgb="FFA8D08D"/>
      </patternFill>
    </fill>
    <fill>
      <patternFill patternType="solid">
        <fgColor rgb="FFFF7C80"/>
        <bgColor rgb="FFA8D08D"/>
      </patternFill>
    </fill>
    <fill>
      <patternFill patternType="solid">
        <fgColor rgb="FFCC0066"/>
        <bgColor rgb="FF70AD47"/>
      </patternFill>
    </fill>
    <fill>
      <patternFill patternType="solid">
        <fgColor rgb="FFC00000"/>
        <bgColor rgb="FF548135"/>
      </patternFill>
    </fill>
    <fill>
      <patternFill patternType="solid">
        <fgColor theme="1" tint="0.499984740745262"/>
        <bgColor rgb="FFD8D8D8"/>
      </patternFill>
    </fill>
    <fill>
      <patternFill patternType="solid">
        <fgColor theme="2" tint="-0.14999847407452621"/>
        <bgColor rgb="FFD8D8D8"/>
      </patternFill>
    </fill>
    <fill>
      <patternFill patternType="solid">
        <fgColor theme="9" tint="0.59999389629810485"/>
        <bgColor rgb="FFD8D8D8"/>
      </patternFill>
    </fill>
    <fill>
      <patternFill patternType="solid">
        <fgColor rgb="FF92D050"/>
        <bgColor indexed="64"/>
      </patternFill>
    </fill>
    <fill>
      <patternFill patternType="solid">
        <fgColor rgb="FF7030A0"/>
        <bgColor indexed="64"/>
      </patternFill>
    </fill>
    <fill>
      <patternFill patternType="solid">
        <fgColor theme="1"/>
        <bgColor indexed="64"/>
      </patternFill>
    </fill>
    <fill>
      <patternFill patternType="solid">
        <fgColor rgb="FFF1F7ED"/>
        <bgColor rgb="FFF1F7ED"/>
      </patternFill>
    </fill>
    <fill>
      <patternFill patternType="solid">
        <fgColor rgb="FFC5E0B3"/>
        <bgColor rgb="FFC5E0B3"/>
      </patternFill>
    </fill>
    <fill>
      <patternFill patternType="solid">
        <fgColor rgb="FFCCCCFF"/>
        <bgColor rgb="FFCCCCFF"/>
      </patternFill>
    </fill>
    <fill>
      <patternFill patternType="solid">
        <fgColor theme="9" tint="-0.249977111117893"/>
        <bgColor theme="0"/>
      </patternFill>
    </fill>
    <fill>
      <patternFill patternType="solid">
        <fgColor theme="9" tint="-0.249977111117893"/>
        <bgColor rgb="FF000000"/>
      </patternFill>
    </fill>
    <fill>
      <patternFill patternType="solid">
        <fgColor theme="9" tint="-0.249977111117893"/>
        <bgColor rgb="FF548135"/>
      </patternFill>
    </fill>
    <fill>
      <patternFill patternType="solid">
        <fgColor theme="2" tint="-4.9989318521683403E-2"/>
        <bgColor rgb="FFD8D8D8"/>
      </patternFill>
    </fill>
    <fill>
      <patternFill patternType="solid">
        <fgColor theme="2" tint="-4.9989318521683403E-2"/>
        <bgColor indexed="64"/>
      </patternFill>
    </fill>
    <fill>
      <patternFill patternType="solid">
        <fgColor theme="5" tint="0.39997558519241921"/>
        <bgColor rgb="FFD8D8D8"/>
      </patternFill>
    </fill>
    <fill>
      <patternFill patternType="solid">
        <fgColor theme="5" tint="-0.249977111117893"/>
        <bgColor rgb="FFD8D8D8"/>
      </patternFill>
    </fill>
    <fill>
      <patternFill patternType="solid">
        <fgColor theme="9" tint="0.59999389629810485"/>
        <bgColor rgb="FFE7E6E6"/>
      </patternFill>
    </fill>
    <fill>
      <patternFill patternType="solid">
        <fgColor theme="1"/>
        <bgColor rgb="FFDEEAF6"/>
      </patternFill>
    </fill>
    <fill>
      <patternFill patternType="solid">
        <fgColor theme="1"/>
        <bgColor theme="0"/>
      </patternFill>
    </fill>
    <fill>
      <patternFill patternType="solid">
        <fgColor theme="1"/>
        <bgColor rgb="FFBDD6EE"/>
      </patternFill>
    </fill>
  </fills>
  <borders count="72">
    <border>
      <left/>
      <right/>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indexed="64"/>
      </bottom>
      <diagonal/>
    </border>
    <border>
      <left style="thin">
        <color rgb="FF000000"/>
      </left>
      <right/>
      <top style="thin">
        <color rgb="FF000000"/>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style="medium">
        <color rgb="FF000000"/>
      </right>
      <top style="medium">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38" fillId="30" borderId="0" applyNumberFormat="0" applyBorder="0" applyAlignment="0" applyProtection="0"/>
  </cellStyleXfs>
  <cellXfs count="597">
    <xf numFmtId="0" fontId="0" fillId="0" borderId="0" xfId="0"/>
    <xf numFmtId="0" fontId="6" fillId="0" borderId="0" xfId="0" applyFont="1"/>
    <xf numFmtId="0" fontId="4" fillId="0" borderId="0" xfId="0" applyFont="1"/>
    <xf numFmtId="0" fontId="4" fillId="0" borderId="0" xfId="0" applyFont="1" applyAlignment="1">
      <alignment horizontal="right"/>
    </xf>
    <xf numFmtId="1" fontId="6" fillId="3" borderId="5" xfId="0" applyNumberFormat="1" applyFont="1" applyFill="1" applyBorder="1"/>
    <xf numFmtId="9" fontId="6" fillId="3" borderId="5" xfId="0" applyNumberFormat="1" applyFont="1" applyFill="1" applyBorder="1"/>
    <xf numFmtId="0" fontId="9" fillId="0" borderId="0" xfId="0" applyFont="1" applyAlignment="1">
      <alignment horizontal="right"/>
    </xf>
    <xf numFmtId="0" fontId="4" fillId="0" borderId="0" xfId="0" applyFont="1" applyAlignment="1">
      <alignment horizontal="left" vertical="center"/>
    </xf>
    <xf numFmtId="0" fontId="6" fillId="0" borderId="0" xfId="0" applyFont="1" applyAlignment="1">
      <alignment horizontal="right"/>
    </xf>
    <xf numFmtId="0" fontId="8" fillId="0" borderId="0" xfId="0" applyFont="1" applyAlignment="1">
      <alignment horizontal="left"/>
    </xf>
    <xf numFmtId="0" fontId="4" fillId="0" borderId="6" xfId="0" applyFont="1" applyBorder="1" applyAlignment="1">
      <alignment horizontal="left" vertical="top"/>
    </xf>
    <xf numFmtId="0" fontId="4" fillId="0" borderId="0" xfId="0" applyFont="1" applyAlignment="1">
      <alignment horizontal="left"/>
    </xf>
    <xf numFmtId="49" fontId="6" fillId="0" borderId="0" xfId="0" applyNumberFormat="1" applyFont="1" applyAlignment="1">
      <alignment horizontal="right" vertical="center"/>
    </xf>
    <xf numFmtId="0" fontId="9" fillId="0" borderId="0" xfId="0" applyFont="1" applyAlignment="1">
      <alignment horizontal="right" vertical="center"/>
    </xf>
    <xf numFmtId="0" fontId="6" fillId="0" borderId="0" xfId="0" applyFont="1" applyAlignment="1">
      <alignment horizontal="right" vertical="center"/>
    </xf>
    <xf numFmtId="0" fontId="6" fillId="3" borderId="5" xfId="0" applyFont="1" applyFill="1" applyBorder="1"/>
    <xf numFmtId="0" fontId="4"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xf numFmtId="0" fontId="6" fillId="0" borderId="5" xfId="0" applyFont="1" applyBorder="1" applyAlignment="1">
      <alignment vertical="center"/>
    </xf>
    <xf numFmtId="49" fontId="11" fillId="6" borderId="5" xfId="0" applyNumberFormat="1" applyFont="1" applyFill="1" applyBorder="1" applyAlignment="1">
      <alignment horizontal="center" vertical="top" wrapText="1"/>
    </xf>
    <xf numFmtId="49" fontId="12" fillId="0" borderId="0" xfId="0" applyNumberFormat="1" applyFont="1"/>
    <xf numFmtId="49" fontId="12" fillId="7" borderId="5" xfId="0" applyNumberFormat="1" applyFont="1" applyFill="1" applyBorder="1" applyAlignment="1">
      <alignment wrapText="1"/>
    </xf>
    <xf numFmtId="49" fontId="13" fillId="8" borderId="5" xfId="0" applyNumberFormat="1" applyFont="1" applyFill="1" applyBorder="1" applyAlignment="1">
      <alignment wrapText="1"/>
    </xf>
    <xf numFmtId="49" fontId="12" fillId="8" borderId="5" xfId="0" applyNumberFormat="1" applyFont="1" applyFill="1" applyBorder="1" applyAlignment="1">
      <alignment wrapText="1"/>
    </xf>
    <xf numFmtId="49" fontId="14" fillId="8" borderId="5" xfId="0" applyNumberFormat="1" applyFont="1" applyFill="1" applyBorder="1" applyAlignment="1">
      <alignment wrapText="1"/>
    </xf>
    <xf numFmtId="49" fontId="13" fillId="7" borderId="5" xfId="0" applyNumberFormat="1" applyFont="1" applyFill="1" applyBorder="1" applyAlignment="1">
      <alignment wrapText="1"/>
    </xf>
    <xf numFmtId="49" fontId="12" fillId="7" borderId="2" xfId="0" applyNumberFormat="1" applyFont="1" applyFill="1" applyBorder="1"/>
    <xf numFmtId="49" fontId="6" fillId="0" borderId="0" xfId="0" applyNumberFormat="1" applyFont="1"/>
    <xf numFmtId="0" fontId="0" fillId="0" borderId="2" xfId="0" applyBorder="1"/>
    <xf numFmtId="1" fontId="6" fillId="13" borderId="2" xfId="0" applyNumberFormat="1" applyFont="1" applyFill="1" applyBorder="1"/>
    <xf numFmtId="9" fontId="6" fillId="13" borderId="2" xfId="0" applyNumberFormat="1" applyFont="1" applyFill="1" applyBorder="1"/>
    <xf numFmtId="1" fontId="4" fillId="13" borderId="2" xfId="0" applyNumberFormat="1" applyFont="1" applyFill="1" applyBorder="1"/>
    <xf numFmtId="1" fontId="6" fillId="3" borderId="9" xfId="0" applyNumberFormat="1" applyFont="1" applyFill="1" applyBorder="1"/>
    <xf numFmtId="0" fontId="27" fillId="14"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1" fillId="0" borderId="8" xfId="0" applyFont="1" applyBorder="1" applyAlignment="1">
      <alignment horizontal="left" vertical="top" wrapText="1"/>
    </xf>
    <xf numFmtId="0" fontId="25" fillId="0" borderId="0" xfId="0" applyFont="1" applyAlignment="1">
      <alignment horizontal="left" vertical="top" wrapText="1"/>
    </xf>
    <xf numFmtId="0" fontId="28" fillId="0" borderId="0" xfId="0" applyFont="1" applyAlignment="1">
      <alignment horizontal="left" vertical="top" wrapText="1"/>
    </xf>
    <xf numFmtId="0" fontId="4" fillId="0" borderId="8" xfId="0" applyFont="1" applyBorder="1" applyAlignment="1">
      <alignment horizontal="left" vertical="top" wrapText="1"/>
    </xf>
    <xf numFmtId="0" fontId="25" fillId="0" borderId="0" xfId="0" applyFont="1"/>
    <xf numFmtId="0" fontId="31" fillId="0" borderId="0" xfId="0" applyFont="1" applyAlignment="1">
      <alignment horizontal="right"/>
    </xf>
    <xf numFmtId="0" fontId="26" fillId="0" borderId="0" xfId="0" applyFont="1" applyAlignment="1">
      <alignment horizontal="left" vertical="top" wrapText="1"/>
    </xf>
    <xf numFmtId="0" fontId="33" fillId="0" borderId="15" xfId="0" applyFont="1" applyBorder="1" applyAlignment="1">
      <alignment horizontal="left" vertical="top" wrapText="1"/>
    </xf>
    <xf numFmtId="0" fontId="34" fillId="0" borderId="15" xfId="0" applyFont="1" applyBorder="1" applyAlignment="1">
      <alignment horizontal="left" vertical="top" wrapText="1"/>
    </xf>
    <xf numFmtId="1" fontId="6" fillId="20" borderId="5" xfId="0" applyNumberFormat="1" applyFont="1" applyFill="1" applyBorder="1"/>
    <xf numFmtId="1" fontId="6" fillId="20" borderId="9" xfId="0" applyNumberFormat="1" applyFont="1" applyFill="1" applyBorder="1"/>
    <xf numFmtId="1" fontId="6" fillId="20" borderId="9" xfId="0" applyNumberFormat="1" applyFont="1" applyFill="1" applyBorder="1" applyAlignment="1">
      <alignment vertical="top" wrapText="1"/>
    </xf>
    <xf numFmtId="10" fontId="4" fillId="0" borderId="0" xfId="0" applyNumberFormat="1" applyFont="1"/>
    <xf numFmtId="10" fontId="6" fillId="20" borderId="9" xfId="0" applyNumberFormat="1" applyFont="1" applyFill="1" applyBorder="1" applyAlignment="1">
      <alignment vertical="top" wrapText="1"/>
    </xf>
    <xf numFmtId="10" fontId="6" fillId="13" borderId="2" xfId="0" applyNumberFormat="1" applyFont="1" applyFill="1" applyBorder="1"/>
    <xf numFmtId="10" fontId="4" fillId="13" borderId="2" xfId="0" applyNumberFormat="1" applyFont="1" applyFill="1" applyBorder="1"/>
    <xf numFmtId="10" fontId="6" fillId="20" borderId="9" xfId="0" applyNumberFormat="1" applyFont="1" applyFill="1" applyBorder="1"/>
    <xf numFmtId="10" fontId="4" fillId="0" borderId="0" xfId="0" applyNumberFormat="1" applyFont="1" applyAlignment="1">
      <alignment horizontal="left" vertical="center"/>
    </xf>
    <xf numFmtId="10" fontId="4" fillId="0" borderId="0" xfId="0" applyNumberFormat="1" applyFont="1" applyAlignment="1">
      <alignment horizontal="left"/>
    </xf>
    <xf numFmtId="10" fontId="6" fillId="0" borderId="0" xfId="0" applyNumberFormat="1" applyFont="1"/>
    <xf numFmtId="1" fontId="4" fillId="0" borderId="0" xfId="0" applyNumberFormat="1" applyFont="1"/>
    <xf numFmtId="1" fontId="4" fillId="0" borderId="0" xfId="0" applyNumberFormat="1" applyFont="1" applyAlignment="1">
      <alignment horizontal="left" vertical="center"/>
    </xf>
    <xf numFmtId="1" fontId="4" fillId="0" borderId="0" xfId="0" applyNumberFormat="1" applyFont="1" applyAlignment="1">
      <alignment horizontal="left"/>
    </xf>
    <xf numFmtId="1" fontId="6" fillId="3" borderId="7" xfId="0" applyNumberFormat="1" applyFont="1" applyFill="1" applyBorder="1"/>
    <xf numFmtId="1" fontId="6" fillId="3" borderId="6" xfId="0" applyNumberFormat="1" applyFont="1" applyFill="1" applyBorder="1"/>
    <xf numFmtId="1" fontId="6" fillId="3" borderId="33" xfId="0" applyNumberFormat="1" applyFont="1" applyFill="1" applyBorder="1"/>
    <xf numFmtId="1" fontId="6" fillId="3" borderId="9" xfId="0" applyNumberFormat="1" applyFont="1" applyFill="1" applyBorder="1" applyAlignment="1">
      <alignment vertical="top" wrapText="1"/>
    </xf>
    <xf numFmtId="9" fontId="4" fillId="3" borderId="18" xfId="0" applyNumberFormat="1" applyFont="1" applyFill="1" applyBorder="1" applyAlignment="1">
      <alignment vertical="top" wrapText="1"/>
    </xf>
    <xf numFmtId="10" fontId="4" fillId="20" borderId="18" xfId="0" applyNumberFormat="1" applyFont="1" applyFill="1" applyBorder="1" applyAlignment="1">
      <alignment vertical="top" wrapText="1"/>
    </xf>
    <xf numFmtId="1" fontId="4" fillId="20" borderId="18" xfId="0" applyNumberFormat="1" applyFont="1" applyFill="1" applyBorder="1" applyAlignment="1">
      <alignment vertical="top" wrapText="1"/>
    </xf>
    <xf numFmtId="1" fontId="4" fillId="3" borderId="18" xfId="0" applyNumberFormat="1" applyFont="1" applyFill="1" applyBorder="1" applyAlignment="1">
      <alignment vertical="top" wrapText="1"/>
    </xf>
    <xf numFmtId="0" fontId="4" fillId="3" borderId="18" xfId="0" applyFont="1" applyFill="1" applyBorder="1" applyAlignment="1">
      <alignment vertical="top" wrapText="1"/>
    </xf>
    <xf numFmtId="0" fontId="4" fillId="26" borderId="17" xfId="0" applyFont="1" applyFill="1" applyBorder="1" applyAlignment="1">
      <alignment vertical="top" wrapText="1"/>
    </xf>
    <xf numFmtId="0" fontId="6" fillId="23" borderId="18" xfId="0" applyFont="1" applyFill="1" applyBorder="1" applyAlignment="1">
      <alignment horizontal="left" vertical="top" wrapText="1"/>
    </xf>
    <xf numFmtId="0" fontId="4" fillId="27" borderId="17" xfId="0" applyFont="1" applyFill="1" applyBorder="1" applyAlignment="1">
      <alignment vertical="top" wrapText="1"/>
    </xf>
    <xf numFmtId="0" fontId="6" fillId="12" borderId="18" xfId="0" applyFont="1" applyFill="1" applyBorder="1" applyAlignment="1">
      <alignment horizontal="left" vertical="top" wrapText="1"/>
    </xf>
    <xf numFmtId="0" fontId="29" fillId="12" borderId="18" xfId="0" applyFont="1" applyFill="1" applyBorder="1" applyAlignment="1">
      <alignment horizontal="left" vertical="top" wrapText="1"/>
    </xf>
    <xf numFmtId="0" fontId="29" fillId="23" borderId="13" xfId="0" applyFont="1" applyFill="1" applyBorder="1" applyAlignment="1">
      <alignment horizontal="left" vertical="top" wrapText="1"/>
    </xf>
    <xf numFmtId="0" fontId="29" fillId="23" borderId="9" xfId="0" applyFont="1" applyFill="1" applyBorder="1" applyAlignment="1">
      <alignment horizontal="left" vertical="top" wrapText="1"/>
    </xf>
    <xf numFmtId="0" fontId="27" fillId="0" borderId="0" xfId="0" applyFont="1" applyAlignment="1">
      <alignment horizontal="left"/>
    </xf>
    <xf numFmtId="0" fontId="35" fillId="23" borderId="36" xfId="0" applyFont="1" applyFill="1" applyBorder="1" applyAlignment="1">
      <alignment horizontal="left" vertical="top" wrapText="1"/>
    </xf>
    <xf numFmtId="0" fontId="35" fillId="23" borderId="37" xfId="0" applyFont="1" applyFill="1" applyBorder="1" applyAlignment="1">
      <alignment horizontal="left" vertical="top" wrapText="1"/>
    </xf>
    <xf numFmtId="0" fontId="35" fillId="23" borderId="38" xfId="0" applyFont="1" applyFill="1" applyBorder="1" applyAlignment="1">
      <alignment horizontal="left" vertical="top" wrapText="1"/>
    </xf>
    <xf numFmtId="0" fontId="0" fillId="0" borderId="2" xfId="0" applyBorder="1" applyAlignment="1">
      <alignment horizontal="left" vertical="top" wrapText="1"/>
    </xf>
    <xf numFmtId="0" fontId="26" fillId="0" borderId="15" xfId="0" applyFont="1" applyBorder="1" applyAlignment="1">
      <alignment horizontal="left" vertical="top" wrapText="1"/>
    </xf>
    <xf numFmtId="0" fontId="16" fillId="0" borderId="22" xfId="0" applyFont="1" applyBorder="1" applyAlignment="1">
      <alignment horizontal="left" vertical="top" wrapText="1"/>
    </xf>
    <xf numFmtId="0" fontId="16" fillId="0" borderId="24" xfId="0" applyFont="1" applyBorder="1" applyAlignment="1">
      <alignment horizontal="left" vertical="top" wrapText="1"/>
    </xf>
    <xf numFmtId="0" fontId="16" fillId="0" borderId="27" xfId="0" applyFont="1" applyBorder="1" applyAlignment="1">
      <alignment horizontal="left" vertical="top" wrapText="1"/>
    </xf>
    <xf numFmtId="0" fontId="4"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6" fillId="0" borderId="27" xfId="0" applyFont="1" applyBorder="1" applyAlignment="1">
      <alignment horizontal="left" vertical="top" wrapText="1"/>
    </xf>
    <xf numFmtId="0" fontId="29" fillId="12" borderId="18" xfId="0" applyFont="1" applyFill="1" applyBorder="1" applyAlignment="1">
      <alignment wrapText="1"/>
    </xf>
    <xf numFmtId="0" fontId="29" fillId="25" borderId="18" xfId="0" applyFont="1" applyFill="1" applyBorder="1" applyAlignment="1">
      <alignment horizontal="left" vertical="top" wrapText="1"/>
    </xf>
    <xf numFmtId="0" fontId="4" fillId="26" borderId="20" xfId="0" applyFont="1" applyFill="1" applyBorder="1" applyAlignment="1">
      <alignment horizontal="left" vertical="top" wrapText="1"/>
    </xf>
    <xf numFmtId="0" fontId="25" fillId="0" borderId="2" xfId="0" applyFont="1" applyBorder="1" applyAlignment="1">
      <alignment horizontal="left" vertical="top" wrapText="1"/>
    </xf>
    <xf numFmtId="0" fontId="4" fillId="2" borderId="2" xfId="0" applyFont="1" applyFill="1" applyBorder="1" applyAlignment="1">
      <alignment vertical="top" wrapText="1"/>
    </xf>
    <xf numFmtId="0" fontId="29" fillId="14" borderId="2" xfId="0" applyFont="1" applyFill="1" applyBorder="1" applyAlignment="1">
      <alignment horizontal="left" vertical="top" wrapText="1"/>
    </xf>
    <xf numFmtId="0" fontId="0" fillId="14" borderId="0" xfId="0" applyFill="1" applyAlignment="1">
      <alignment horizontal="left" vertical="top" wrapText="1"/>
    </xf>
    <xf numFmtId="0" fontId="6" fillId="0" borderId="32" xfId="0" applyFont="1" applyBorder="1" applyAlignment="1">
      <alignment horizontal="left" vertical="top" wrapText="1"/>
    </xf>
    <xf numFmtId="0" fontId="41" fillId="0" borderId="19" xfId="0" applyFont="1" applyBorder="1" applyAlignment="1">
      <alignment horizontal="left" vertical="top" wrapText="1"/>
    </xf>
    <xf numFmtId="0" fontId="4" fillId="27" borderId="30" xfId="0" applyFont="1" applyFill="1" applyBorder="1" applyAlignment="1">
      <alignment vertical="top" wrapText="1"/>
    </xf>
    <xf numFmtId="0" fontId="30" fillId="12" borderId="16" xfId="0" applyFont="1" applyFill="1" applyBorder="1" applyAlignment="1">
      <alignment horizontal="left" vertical="top" wrapText="1"/>
    </xf>
    <xf numFmtId="0" fontId="4" fillId="26" borderId="31" xfId="0" applyFont="1" applyFill="1" applyBorder="1" applyAlignment="1">
      <alignment vertical="top" wrapText="1"/>
    </xf>
    <xf numFmtId="0" fontId="29" fillId="23" borderId="26" xfId="0" applyFont="1" applyFill="1" applyBorder="1" applyAlignment="1">
      <alignment horizontal="left" vertical="top" wrapText="1"/>
    </xf>
    <xf numFmtId="0" fontId="36" fillId="12" borderId="40" xfId="0" applyFont="1" applyFill="1" applyBorder="1" applyAlignment="1">
      <alignment horizontal="left" vertical="top" wrapText="1"/>
    </xf>
    <xf numFmtId="0" fontId="19" fillId="0" borderId="48" xfId="0" applyFont="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32" xfId="0" applyFont="1" applyBorder="1" applyAlignment="1">
      <alignment horizontal="left" vertical="top" wrapText="1"/>
    </xf>
    <xf numFmtId="0" fontId="10" fillId="14" borderId="24" xfId="0" applyFont="1" applyFill="1" applyBorder="1" applyAlignment="1">
      <alignment horizontal="left" vertical="top" wrapText="1"/>
    </xf>
    <xf numFmtId="0" fontId="10" fillId="14" borderId="27" xfId="0" applyFont="1" applyFill="1" applyBorder="1" applyAlignment="1">
      <alignment horizontal="left" vertical="top" wrapText="1"/>
    </xf>
    <xf numFmtId="0" fontId="10" fillId="0" borderId="43" xfId="0" applyFont="1" applyBorder="1" applyAlignment="1">
      <alignment horizontal="left" vertical="top" wrapText="1"/>
    </xf>
    <xf numFmtId="0" fontId="10" fillId="14" borderId="40" xfId="0" applyFont="1" applyFill="1" applyBorder="1" applyAlignment="1">
      <alignment horizontal="left" vertical="top" wrapText="1"/>
    </xf>
    <xf numFmtId="0" fontId="10" fillId="0" borderId="16" xfId="0" applyFont="1" applyBorder="1" applyAlignment="1">
      <alignment horizontal="left" vertical="top" wrapText="1"/>
    </xf>
    <xf numFmtId="0" fontId="10" fillId="0" borderId="46" xfId="0" applyFont="1" applyBorder="1" applyAlignment="1">
      <alignment horizontal="left" vertical="top" wrapText="1"/>
    </xf>
    <xf numFmtId="0" fontId="6" fillId="0" borderId="50" xfId="0" applyFont="1" applyBorder="1" applyAlignment="1">
      <alignment vertical="top" wrapText="1"/>
    </xf>
    <xf numFmtId="0" fontId="6" fillId="0" borderId="33" xfId="0" applyFont="1" applyBorder="1" applyAlignment="1">
      <alignment vertical="top" wrapText="1"/>
    </xf>
    <xf numFmtId="0" fontId="10" fillId="0" borderId="50" xfId="0" applyFont="1" applyBorder="1"/>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center" vertical="center" wrapText="1"/>
    </xf>
    <xf numFmtId="1" fontId="43" fillId="19" borderId="3" xfId="0" applyNumberFormat="1" applyFont="1" applyFill="1" applyBorder="1" applyAlignment="1">
      <alignment vertical="top" wrapText="1"/>
    </xf>
    <xf numFmtId="0" fontId="43" fillId="34" borderId="14" xfId="0" applyFont="1" applyFill="1" applyBorder="1" applyAlignment="1">
      <alignment vertical="top" wrapText="1"/>
    </xf>
    <xf numFmtId="0" fontId="43" fillId="35" borderId="11" xfId="0" applyFont="1" applyFill="1" applyBorder="1" applyAlignment="1">
      <alignment vertical="top" wrapText="1"/>
    </xf>
    <xf numFmtId="0" fontId="8" fillId="0" borderId="2" xfId="0" applyFont="1" applyBorder="1" applyAlignment="1">
      <alignment horizontal="left"/>
    </xf>
    <xf numFmtId="0" fontId="10" fillId="0" borderId="0" xfId="0" applyFont="1"/>
    <xf numFmtId="1" fontId="6" fillId="3" borderId="50" xfId="0" applyNumberFormat="1" applyFont="1" applyFill="1" applyBorder="1"/>
    <xf numFmtId="0" fontId="6" fillId="3" borderId="50" xfId="0" applyFont="1" applyFill="1" applyBorder="1"/>
    <xf numFmtId="1" fontId="10" fillId="33" borderId="9" xfId="0" applyNumberFormat="1" applyFont="1" applyFill="1" applyBorder="1"/>
    <xf numFmtId="1" fontId="6" fillId="20" borderId="50" xfId="0" applyNumberFormat="1" applyFont="1" applyFill="1" applyBorder="1"/>
    <xf numFmtId="1" fontId="10" fillId="32" borderId="9" xfId="0" applyNumberFormat="1" applyFont="1" applyFill="1" applyBorder="1"/>
    <xf numFmtId="1" fontId="7" fillId="37" borderId="3" xfId="0" applyNumberFormat="1" applyFont="1" applyFill="1" applyBorder="1" applyAlignment="1">
      <alignment vertical="top" wrapText="1"/>
    </xf>
    <xf numFmtId="1" fontId="7" fillId="38" borderId="3" xfId="0" applyNumberFormat="1" applyFont="1" applyFill="1" applyBorder="1" applyAlignment="1">
      <alignment vertical="top" wrapText="1"/>
    </xf>
    <xf numFmtId="1" fontId="7" fillId="39" borderId="3" xfId="0" applyNumberFormat="1" applyFont="1" applyFill="1" applyBorder="1" applyAlignment="1">
      <alignment vertical="top" wrapText="1"/>
    </xf>
    <xf numFmtId="0" fontId="7" fillId="40" borderId="34" xfId="0" applyFont="1" applyFill="1" applyBorder="1" applyAlignment="1">
      <alignment vertical="top" wrapText="1"/>
    </xf>
    <xf numFmtId="1" fontId="29" fillId="33" borderId="9" xfId="0" applyNumberFormat="1" applyFont="1" applyFill="1" applyBorder="1"/>
    <xf numFmtId="0" fontId="4" fillId="0" borderId="0" xfId="0" applyFont="1" applyAlignment="1">
      <alignment horizontal="right" vertical="center"/>
    </xf>
    <xf numFmtId="0" fontId="4" fillId="14" borderId="0" xfId="0" applyFont="1" applyFill="1" applyAlignment="1">
      <alignment horizontal="right"/>
    </xf>
    <xf numFmtId="0" fontId="4" fillId="0" borderId="2" xfId="0" applyFont="1" applyBorder="1" applyAlignment="1">
      <alignment horizontal="right"/>
    </xf>
    <xf numFmtId="0" fontId="42" fillId="0" borderId="2" xfId="0" applyFont="1" applyBorder="1" applyAlignment="1">
      <alignment horizontal="right"/>
    </xf>
    <xf numFmtId="1" fontId="6" fillId="41" borderId="5" xfId="0" applyNumberFormat="1" applyFont="1" applyFill="1" applyBorder="1"/>
    <xf numFmtId="1" fontId="6" fillId="42" borderId="5" xfId="0" applyNumberFormat="1" applyFont="1" applyFill="1" applyBorder="1"/>
    <xf numFmtId="1" fontId="29" fillId="32" borderId="9" xfId="0" applyNumberFormat="1" applyFont="1" applyFill="1" applyBorder="1"/>
    <xf numFmtId="0" fontId="31" fillId="0" borderId="9" xfId="0" applyFont="1" applyBorder="1" applyAlignment="1">
      <alignment horizontal="right"/>
    </xf>
    <xf numFmtId="0" fontId="6" fillId="36" borderId="9" xfId="0" applyFont="1" applyFill="1" applyBorder="1" applyAlignment="1" applyProtection="1">
      <alignment horizontal="right"/>
      <protection locked="0"/>
    </xf>
    <xf numFmtId="1" fontId="4" fillId="43" borderId="18" xfId="0" applyNumberFormat="1" applyFont="1" applyFill="1" applyBorder="1" applyAlignment="1">
      <alignment vertical="top" wrapText="1"/>
    </xf>
    <xf numFmtId="1" fontId="6" fillId="43" borderId="5" xfId="0" applyNumberFormat="1" applyFont="1" applyFill="1" applyBorder="1"/>
    <xf numFmtId="0" fontId="6" fillId="43" borderId="5" xfId="0" applyFont="1" applyFill="1" applyBorder="1"/>
    <xf numFmtId="1" fontId="10" fillId="23" borderId="9" xfId="0" applyNumberFormat="1" applyFont="1" applyFill="1" applyBorder="1"/>
    <xf numFmtId="1" fontId="29" fillId="23" borderId="9" xfId="0" applyNumberFormat="1" applyFont="1" applyFill="1" applyBorder="1"/>
    <xf numFmtId="1" fontId="6" fillId="43" borderId="9" xfId="0" applyNumberFormat="1" applyFont="1" applyFill="1" applyBorder="1"/>
    <xf numFmtId="0" fontId="46" fillId="0" borderId="2" xfId="0" applyFont="1" applyBorder="1" applyAlignment="1">
      <alignment horizontal="right"/>
    </xf>
    <xf numFmtId="1" fontId="46" fillId="0" borderId="2" xfId="0" applyNumberFormat="1" applyFont="1" applyBorder="1" applyAlignment="1">
      <alignment horizontal="right"/>
    </xf>
    <xf numFmtId="10" fontId="46" fillId="0" borderId="2" xfId="0" applyNumberFormat="1" applyFont="1" applyBorder="1" applyAlignment="1">
      <alignment horizontal="right"/>
    </xf>
    <xf numFmtId="1" fontId="46" fillId="0" borderId="0" xfId="0" applyNumberFormat="1" applyFont="1"/>
    <xf numFmtId="10" fontId="46" fillId="0" borderId="0" xfId="0" applyNumberFormat="1" applyFont="1"/>
    <xf numFmtId="0" fontId="46" fillId="0" borderId="0" xfId="0" applyFont="1"/>
    <xf numFmtId="0" fontId="37" fillId="0" borderId="2" xfId="0" applyFont="1" applyBorder="1"/>
    <xf numFmtId="0" fontId="47" fillId="0" borderId="2" xfId="0" applyFont="1" applyBorder="1"/>
    <xf numFmtId="0" fontId="42" fillId="0" borderId="2" xfId="0" applyFont="1" applyBorder="1"/>
    <xf numFmtId="0" fontId="0" fillId="46" borderId="0" xfId="0" applyFill="1"/>
    <xf numFmtId="0" fontId="3" fillId="0" borderId="0" xfId="0" applyFont="1" applyProtection="1">
      <protection locked="0"/>
    </xf>
    <xf numFmtId="0" fontId="0" fillId="0" borderId="2" xfId="0" applyBorder="1" applyProtection="1">
      <protection locked="0"/>
    </xf>
    <xf numFmtId="0" fontId="35" fillId="36" borderId="9" xfId="0" applyFont="1" applyFill="1" applyBorder="1" applyAlignment="1" applyProtection="1">
      <alignment horizontal="right"/>
      <protection locked="0"/>
    </xf>
    <xf numFmtId="0" fontId="35" fillId="36" borderId="9" xfId="0" applyFont="1" applyFill="1" applyBorder="1" applyAlignment="1" applyProtection="1">
      <alignment horizontal="right" vertical="center"/>
      <protection locked="0"/>
    </xf>
    <xf numFmtId="0" fontId="0" fillId="32" borderId="2" xfId="0" applyFill="1" applyBorder="1" applyProtection="1">
      <protection locked="0"/>
    </xf>
    <xf numFmtId="0" fontId="6" fillId="0" borderId="9" xfId="0" applyFont="1" applyBorder="1" applyAlignment="1" applyProtection="1">
      <alignment horizontal="right"/>
      <protection locked="0"/>
    </xf>
    <xf numFmtId="0" fontId="29" fillId="36" borderId="9" xfId="0" applyFont="1" applyFill="1" applyBorder="1" applyAlignment="1" applyProtection="1">
      <alignment horizontal="right"/>
      <protection locked="0"/>
    </xf>
    <xf numFmtId="0" fontId="2" fillId="36" borderId="9" xfId="0" applyFont="1" applyFill="1" applyBorder="1" applyProtection="1">
      <protection locked="0"/>
    </xf>
    <xf numFmtId="0" fontId="42" fillId="0" borderId="0" xfId="0" applyFont="1"/>
    <xf numFmtId="0" fontId="42" fillId="14" borderId="0" xfId="0" applyFont="1" applyFill="1"/>
    <xf numFmtId="0" fontId="42" fillId="0" borderId="9" xfId="0" applyFont="1" applyBorder="1"/>
    <xf numFmtId="0" fontId="42" fillId="44" borderId="9" xfId="0" applyFont="1" applyFill="1" applyBorder="1"/>
    <xf numFmtId="0" fontId="45" fillId="45" borderId="9" xfId="0" applyFont="1" applyFill="1" applyBorder="1"/>
    <xf numFmtId="0" fontId="35" fillId="0" borderId="9" xfId="0" applyFont="1" applyBorder="1" applyAlignment="1">
      <alignment horizontal="right"/>
    </xf>
    <xf numFmtId="0" fontId="35" fillId="0" borderId="9" xfId="0" applyFont="1" applyBorder="1" applyAlignment="1">
      <alignment horizontal="right" vertical="center"/>
    </xf>
    <xf numFmtId="0" fontId="25" fillId="0" borderId="9" xfId="0" applyFont="1" applyBorder="1"/>
    <xf numFmtId="0" fontId="29" fillId="0" borderId="9" xfId="0" applyFont="1" applyBorder="1"/>
    <xf numFmtId="0" fontId="6" fillId="0" borderId="9" xfId="0" applyFont="1" applyBorder="1" applyAlignment="1">
      <alignment horizontal="right" vertical="center"/>
    </xf>
    <xf numFmtId="0" fontId="6" fillId="0" borderId="9" xfId="0" applyFont="1" applyBorder="1" applyAlignment="1">
      <alignment horizontal="right"/>
    </xf>
    <xf numFmtId="0" fontId="29" fillId="0" borderId="9" xfId="0" applyFont="1" applyBorder="1" applyAlignment="1">
      <alignment horizontal="right"/>
    </xf>
    <xf numFmtId="0" fontId="45" fillId="45" borderId="9" xfId="0" applyFont="1" applyFill="1" applyBorder="1" applyAlignment="1">
      <alignment horizontal="left"/>
    </xf>
    <xf numFmtId="0" fontId="48" fillId="45" borderId="9" xfId="0" applyFont="1" applyFill="1" applyBorder="1"/>
    <xf numFmtId="0" fontId="0" fillId="0" borderId="0" xfId="0" applyAlignment="1">
      <alignment horizontal="right"/>
    </xf>
    <xf numFmtId="0" fontId="0" fillId="0" borderId="9" xfId="0" applyBorder="1" applyAlignment="1">
      <alignment horizontal="right"/>
    </xf>
    <xf numFmtId="0" fontId="0" fillId="0" borderId="2" xfId="0" applyBorder="1" applyAlignment="1">
      <alignment horizontal="right"/>
    </xf>
    <xf numFmtId="0" fontId="42" fillId="0" borderId="0" xfId="0" applyFont="1" applyAlignment="1">
      <alignment horizontal="right"/>
    </xf>
    <xf numFmtId="0" fontId="39" fillId="23" borderId="18" xfId="0" applyFont="1" applyFill="1" applyBorder="1" applyAlignment="1">
      <alignment horizontal="left" vertical="top" wrapText="1"/>
    </xf>
    <xf numFmtId="0" fontId="31" fillId="23" borderId="35" xfId="0" applyFont="1" applyFill="1" applyBorder="1" applyAlignment="1">
      <alignment horizontal="left" vertical="top" wrapText="1"/>
    </xf>
    <xf numFmtId="0" fontId="29" fillId="12" borderId="9" xfId="0" applyFont="1" applyFill="1" applyBorder="1" applyAlignment="1">
      <alignment horizontal="left"/>
    </xf>
    <xf numFmtId="0" fontId="31" fillId="12" borderId="9" xfId="0" applyFont="1" applyFill="1" applyBorder="1" applyAlignment="1">
      <alignment horizontal="left"/>
    </xf>
    <xf numFmtId="0" fontId="31" fillId="12" borderId="12" xfId="0" applyFont="1" applyFill="1" applyBorder="1" applyAlignment="1">
      <alignment horizontal="left"/>
    </xf>
    <xf numFmtId="0" fontId="29" fillId="12" borderId="13" xfId="0" applyFont="1" applyFill="1" applyBorder="1" applyAlignment="1">
      <alignment horizontal="left"/>
    </xf>
    <xf numFmtId="0" fontId="0" fillId="12" borderId="9" xfId="0" applyFill="1" applyBorder="1" applyAlignment="1">
      <alignment horizontal="left" vertical="top" wrapText="1"/>
    </xf>
    <xf numFmtId="0" fontId="6" fillId="23" borderId="0" xfId="0" applyFont="1" applyFill="1" applyAlignment="1">
      <alignment horizontal="left" vertical="top" wrapText="1"/>
    </xf>
    <xf numFmtId="0" fontId="6" fillId="12" borderId="0" xfId="0" applyFont="1" applyFill="1" applyAlignment="1">
      <alignment horizontal="left" vertical="top" wrapText="1"/>
    </xf>
    <xf numFmtId="0" fontId="6" fillId="18" borderId="0" xfId="0" applyFont="1" applyFill="1" applyAlignment="1">
      <alignment horizontal="left" vertical="top" wrapText="1"/>
    </xf>
    <xf numFmtId="0" fontId="6" fillId="25" borderId="0" xfId="0" applyFont="1" applyFill="1" applyAlignment="1">
      <alignment horizontal="left" vertical="top" wrapText="1"/>
    </xf>
    <xf numFmtId="0" fontId="6" fillId="48" borderId="56" xfId="0" applyFont="1" applyFill="1" applyBorder="1" applyAlignment="1">
      <alignment horizontal="left" vertical="top" wrapText="1"/>
    </xf>
    <xf numFmtId="0" fontId="2" fillId="23" borderId="36" xfId="0" applyFont="1" applyFill="1" applyBorder="1" applyAlignment="1">
      <alignment horizontal="left" vertical="top" wrapText="1"/>
    </xf>
    <xf numFmtId="0" fontId="6" fillId="48" borderId="6" xfId="0" applyFont="1" applyFill="1" applyBorder="1" applyAlignment="1">
      <alignment horizontal="left" vertical="top" wrapText="1"/>
    </xf>
    <xf numFmtId="0" fontId="40" fillId="48" borderId="6" xfId="0" applyFont="1" applyFill="1" applyBorder="1" applyAlignment="1">
      <alignment horizontal="left" vertical="top" wrapText="1"/>
    </xf>
    <xf numFmtId="0" fontId="30" fillId="48" borderId="6" xfId="0" applyFont="1" applyFill="1" applyBorder="1" applyAlignment="1">
      <alignment horizontal="left" vertical="top" wrapText="1"/>
    </xf>
    <xf numFmtId="0" fontId="2" fillId="23" borderId="49" xfId="0" applyFont="1" applyFill="1" applyBorder="1" applyAlignment="1">
      <alignment horizontal="left" vertical="top" wrapText="1"/>
    </xf>
    <xf numFmtId="0" fontId="6" fillId="23" borderId="9" xfId="0" applyFont="1" applyFill="1" applyBorder="1" applyAlignment="1">
      <alignment horizontal="left" vertical="top" wrapText="1"/>
    </xf>
    <xf numFmtId="0" fontId="6" fillId="48" borderId="9" xfId="0" applyFont="1" applyFill="1" applyBorder="1" applyAlignment="1">
      <alignment horizontal="left" vertical="top" wrapText="1"/>
    </xf>
    <xf numFmtId="0" fontId="6" fillId="23" borderId="13" xfId="0" applyFont="1" applyFill="1" applyBorder="1" applyAlignment="1">
      <alignment horizontal="left" vertical="center" wrapText="1"/>
    </xf>
    <xf numFmtId="0" fontId="6" fillId="23" borderId="28" xfId="0" applyFont="1" applyFill="1" applyBorder="1" applyAlignment="1">
      <alignment horizontal="left" vertical="top" wrapText="1"/>
    </xf>
    <xf numFmtId="0" fontId="10" fillId="49" borderId="9" xfId="0" applyFont="1" applyFill="1" applyBorder="1"/>
    <xf numFmtId="0" fontId="10" fillId="49" borderId="13" xfId="0" applyFont="1" applyFill="1" applyBorder="1"/>
    <xf numFmtId="0" fontId="6" fillId="48" borderId="61" xfId="0" applyFont="1" applyFill="1" applyBorder="1" applyAlignment="1">
      <alignment horizontal="left" vertical="top" wrapText="1"/>
    </xf>
    <xf numFmtId="0" fontId="6" fillId="48" borderId="63" xfId="0" applyFont="1" applyFill="1" applyBorder="1" applyAlignment="1">
      <alignment horizontal="left" vertical="top" wrapText="1"/>
    </xf>
    <xf numFmtId="0" fontId="0" fillId="36" borderId="9" xfId="0" applyFill="1" applyBorder="1" applyAlignment="1" applyProtection="1">
      <alignment horizontal="right"/>
      <protection locked="0"/>
    </xf>
    <xf numFmtId="0" fontId="10" fillId="49" borderId="15" xfId="0" applyFont="1" applyFill="1" applyBorder="1"/>
    <xf numFmtId="0" fontId="10" fillId="14" borderId="46" xfId="0" applyFont="1" applyFill="1" applyBorder="1" applyAlignment="1">
      <alignment horizontal="left" vertical="top" wrapText="1"/>
    </xf>
    <xf numFmtId="0" fontId="0" fillId="12" borderId="35" xfId="0" applyFill="1" applyBorder="1" applyAlignment="1">
      <alignment horizontal="left" vertical="top" wrapText="1"/>
    </xf>
    <xf numFmtId="0" fontId="39" fillId="12" borderId="9" xfId="0" applyFont="1" applyFill="1" applyBorder="1" applyAlignment="1">
      <alignment vertical="top" wrapText="1"/>
    </xf>
    <xf numFmtId="0" fontId="39" fillId="12" borderId="13" xfId="0" applyFont="1" applyFill="1" applyBorder="1" applyAlignment="1">
      <alignment vertical="top" wrapText="1"/>
    </xf>
    <xf numFmtId="0" fontId="40" fillId="0" borderId="22" xfId="0" applyFont="1" applyBorder="1" applyAlignment="1">
      <alignment horizontal="left" vertical="top" wrapText="1"/>
    </xf>
    <xf numFmtId="0" fontId="40" fillId="0" borderId="24" xfId="0" applyFont="1" applyBorder="1" applyAlignment="1">
      <alignment horizontal="left" vertical="top" wrapText="1"/>
    </xf>
    <xf numFmtId="0" fontId="39" fillId="12" borderId="15" xfId="0" applyFont="1" applyFill="1" applyBorder="1" applyAlignment="1">
      <alignment vertical="top" wrapText="1"/>
    </xf>
    <xf numFmtId="0" fontId="40" fillId="0" borderId="32" xfId="0" applyFont="1" applyBorder="1" applyAlignment="1">
      <alignment horizontal="left" vertical="top" wrapText="1"/>
    </xf>
    <xf numFmtId="0" fontId="39" fillId="12" borderId="26" xfId="0" applyFont="1" applyFill="1" applyBorder="1" applyAlignment="1">
      <alignment horizontal="left" vertical="top" wrapText="1"/>
    </xf>
    <xf numFmtId="0" fontId="39" fillId="12" borderId="41" xfId="0" applyFont="1" applyFill="1" applyBorder="1" applyAlignment="1">
      <alignment horizontal="left" vertical="top" wrapText="1"/>
    </xf>
    <xf numFmtId="0" fontId="29" fillId="18" borderId="9" xfId="0" applyFont="1" applyFill="1" applyBorder="1"/>
    <xf numFmtId="0" fontId="29" fillId="18" borderId="13" xfId="0" applyFont="1" applyFill="1" applyBorder="1"/>
    <xf numFmtId="0" fontId="29" fillId="18" borderId="28" xfId="0" applyFont="1" applyFill="1" applyBorder="1"/>
    <xf numFmtId="49" fontId="42" fillId="36" borderId="9" xfId="0" applyNumberFormat="1" applyFont="1" applyFill="1" applyBorder="1" applyProtection="1">
      <protection locked="0"/>
    </xf>
    <xf numFmtId="0" fontId="37" fillId="15" borderId="31" xfId="0" applyFont="1" applyFill="1" applyBorder="1" applyAlignment="1">
      <alignment vertical="top"/>
    </xf>
    <xf numFmtId="0" fontId="43" fillId="50" borderId="11" xfId="0" applyFont="1" applyFill="1" applyBorder="1" applyAlignment="1">
      <alignment vertical="top" wrapText="1"/>
    </xf>
    <xf numFmtId="0" fontId="43" fillId="52" borderId="34" xfId="0" applyFont="1" applyFill="1" applyBorder="1" applyAlignment="1">
      <alignment vertical="top" wrapText="1"/>
    </xf>
    <xf numFmtId="0" fontId="6" fillId="42" borderId="5" xfId="0" applyFont="1" applyFill="1" applyBorder="1"/>
    <xf numFmtId="0" fontId="6" fillId="42" borderId="50" xfId="0" applyFont="1" applyFill="1" applyBorder="1"/>
    <xf numFmtId="1" fontId="6" fillId="42" borderId="9" xfId="0" applyNumberFormat="1" applyFont="1" applyFill="1" applyBorder="1"/>
    <xf numFmtId="1" fontId="4" fillId="42" borderId="19" xfId="0" applyNumberFormat="1" applyFont="1" applyFill="1" applyBorder="1" applyAlignment="1">
      <alignment vertical="top" wrapText="1"/>
    </xf>
    <xf numFmtId="0" fontId="43" fillId="51" borderId="4" xfId="0" applyFont="1" applyFill="1" applyBorder="1" applyAlignment="1">
      <alignment vertical="top" wrapText="1"/>
    </xf>
    <xf numFmtId="1" fontId="4" fillId="42" borderId="35" xfId="0" applyNumberFormat="1" applyFont="1" applyFill="1" applyBorder="1" applyAlignment="1">
      <alignment vertical="top" wrapText="1"/>
    </xf>
    <xf numFmtId="0" fontId="4" fillId="0" borderId="2" xfId="0" applyFont="1" applyBorder="1" applyAlignment="1">
      <alignment horizontal="left" vertical="center"/>
    </xf>
    <xf numFmtId="0" fontId="6" fillId="42" borderId="6" xfId="0" applyFont="1" applyFill="1" applyBorder="1"/>
    <xf numFmtId="0" fontId="6" fillId="42" borderId="59" xfId="0" applyFont="1" applyFill="1" applyBorder="1"/>
    <xf numFmtId="1" fontId="10" fillId="33" borderId="37" xfId="0" applyNumberFormat="1" applyFont="1" applyFill="1" applyBorder="1"/>
    <xf numFmtId="0" fontId="6" fillId="3" borderId="6" xfId="0" applyFont="1" applyFill="1" applyBorder="1"/>
    <xf numFmtId="0" fontId="6" fillId="3" borderId="59" xfId="0" applyFont="1" applyFill="1" applyBorder="1"/>
    <xf numFmtId="0" fontId="4" fillId="0" borderId="2" xfId="0" applyFont="1" applyBorder="1" applyAlignment="1">
      <alignment horizontal="left"/>
    </xf>
    <xf numFmtId="1" fontId="6" fillId="42" borderId="6" xfId="0" applyNumberFormat="1" applyFont="1" applyFill="1" applyBorder="1"/>
    <xf numFmtId="1" fontId="29" fillId="33" borderId="37" xfId="0" applyNumberFormat="1" applyFont="1" applyFill="1" applyBorder="1"/>
    <xf numFmtId="1" fontId="6" fillId="42" borderId="37" xfId="0" applyNumberFormat="1" applyFont="1" applyFill="1" applyBorder="1"/>
    <xf numFmtId="0" fontId="0" fillId="46" borderId="2" xfId="0" applyFill="1" applyBorder="1"/>
    <xf numFmtId="0" fontId="6" fillId="0" borderId="2" xfId="0" applyFont="1" applyBorder="1"/>
    <xf numFmtId="1" fontId="6" fillId="3" borderId="37" xfId="0" applyNumberFormat="1" applyFont="1" applyFill="1" applyBorder="1"/>
    <xf numFmtId="1" fontId="46" fillId="0" borderId="2" xfId="0" applyNumberFormat="1" applyFont="1" applyBorder="1"/>
    <xf numFmtId="1" fontId="7" fillId="37" borderId="64" xfId="0" applyNumberFormat="1" applyFont="1" applyFill="1" applyBorder="1" applyAlignment="1">
      <alignment vertical="top" wrapText="1"/>
    </xf>
    <xf numFmtId="0" fontId="4" fillId="0" borderId="40" xfId="0" applyFont="1" applyBorder="1" applyAlignment="1">
      <alignment horizontal="left" vertical="center"/>
    </xf>
    <xf numFmtId="9" fontId="6" fillId="3" borderId="65" xfId="0" applyNumberFormat="1" applyFont="1" applyFill="1" applyBorder="1"/>
    <xf numFmtId="0" fontId="0" fillId="0" borderId="40" xfId="0" applyBorder="1"/>
    <xf numFmtId="0" fontId="4" fillId="0" borderId="40" xfId="0" applyFont="1" applyBorder="1" applyAlignment="1">
      <alignment horizontal="left"/>
    </xf>
    <xf numFmtId="10" fontId="4" fillId="13" borderId="40" xfId="0" applyNumberFormat="1" applyFont="1" applyFill="1" applyBorder="1"/>
    <xf numFmtId="0" fontId="0" fillId="46" borderId="40" xfId="0" applyFill="1" applyBorder="1"/>
    <xf numFmtId="10" fontId="4" fillId="0" borderId="40" xfId="0" applyNumberFormat="1" applyFont="1" applyBorder="1"/>
    <xf numFmtId="9" fontId="6" fillId="3" borderId="66" xfId="0" applyNumberFormat="1" applyFont="1" applyFill="1" applyBorder="1"/>
    <xf numFmtId="10" fontId="46" fillId="0" borderId="40" xfId="0" applyNumberFormat="1" applyFont="1" applyBorder="1" applyAlignment="1">
      <alignment horizontal="right"/>
    </xf>
    <xf numFmtId="10" fontId="46" fillId="0" borderId="40" xfId="0" applyNumberFormat="1" applyFont="1" applyBorder="1"/>
    <xf numFmtId="1" fontId="6" fillId="53" borderId="5" xfId="0" applyNumberFormat="1" applyFont="1" applyFill="1" applyBorder="1"/>
    <xf numFmtId="0" fontId="6" fillId="53" borderId="5" xfId="0" applyFont="1" applyFill="1" applyBorder="1"/>
    <xf numFmtId="1" fontId="6" fillId="53" borderId="50" xfId="0" applyNumberFormat="1" applyFont="1" applyFill="1" applyBorder="1"/>
    <xf numFmtId="0" fontId="6" fillId="53" borderId="50" xfId="0" applyFont="1" applyFill="1" applyBorder="1"/>
    <xf numFmtId="1" fontId="4" fillId="53" borderId="17" xfId="0" applyNumberFormat="1" applyFont="1" applyFill="1" applyBorder="1" applyAlignment="1">
      <alignment vertical="top" wrapText="1"/>
    </xf>
    <xf numFmtId="1" fontId="4" fillId="42" borderId="67" xfId="0" applyNumberFormat="1" applyFont="1" applyFill="1" applyBorder="1" applyAlignment="1">
      <alignment vertical="top" wrapText="1"/>
    </xf>
    <xf numFmtId="1" fontId="4" fillId="43" borderId="11" xfId="0" applyNumberFormat="1" applyFont="1" applyFill="1" applyBorder="1" applyAlignment="1">
      <alignment vertical="top" wrapText="1"/>
    </xf>
    <xf numFmtId="1" fontId="4" fillId="53" borderId="51" xfId="0" applyNumberFormat="1" applyFont="1" applyFill="1" applyBorder="1" applyAlignment="1">
      <alignment vertical="top" wrapText="1"/>
    </xf>
    <xf numFmtId="1" fontId="4" fillId="42" borderId="52" xfId="0" applyNumberFormat="1" applyFont="1" applyFill="1" applyBorder="1" applyAlignment="1">
      <alignment vertical="top" wrapText="1"/>
    </xf>
    <xf numFmtId="0" fontId="0" fillId="0" borderId="58" xfId="0" applyBorder="1"/>
    <xf numFmtId="0" fontId="0" fillId="0" borderId="41" xfId="0" applyBorder="1"/>
    <xf numFmtId="0" fontId="6" fillId="0" borderId="2" xfId="0" applyFont="1" applyBorder="1" applyAlignment="1">
      <alignment horizontal="right" vertical="top"/>
    </xf>
    <xf numFmtId="1" fontId="6" fillId="55" borderId="5" xfId="0" applyNumberFormat="1" applyFont="1" applyFill="1" applyBorder="1"/>
    <xf numFmtId="9" fontId="6" fillId="55" borderId="65" xfId="0" applyNumberFormat="1" applyFont="1" applyFill="1" applyBorder="1"/>
    <xf numFmtId="10" fontId="6" fillId="56" borderId="9" xfId="0" applyNumberFormat="1" applyFont="1" applyFill="1" applyBorder="1" applyAlignment="1">
      <alignment vertical="top" wrapText="1"/>
    </xf>
    <xf numFmtId="1" fontId="6" fillId="56" borderId="5" xfId="0" applyNumberFormat="1" applyFont="1" applyFill="1" applyBorder="1"/>
    <xf numFmtId="0" fontId="4" fillId="0" borderId="9" xfId="0" applyFont="1" applyBorder="1" applyAlignment="1">
      <alignment vertical="top" wrapText="1"/>
    </xf>
    <xf numFmtId="0" fontId="4" fillId="0" borderId="0" xfId="0" applyFont="1" applyAlignment="1">
      <alignment vertical="top" wrapText="1"/>
    </xf>
    <xf numFmtId="1" fontId="2" fillId="23" borderId="9" xfId="0" applyNumberFormat="1" applyFont="1" applyFill="1" applyBorder="1"/>
    <xf numFmtId="1" fontId="2" fillId="33" borderId="9" xfId="0" applyNumberFormat="1" applyFont="1" applyFill="1" applyBorder="1"/>
    <xf numFmtId="1" fontId="2" fillId="33" borderId="37" xfId="0" applyNumberFormat="1" applyFont="1" applyFill="1" applyBorder="1"/>
    <xf numFmtId="1" fontId="2" fillId="32" borderId="9" xfId="0" applyNumberFormat="1" applyFont="1" applyFill="1" applyBorder="1"/>
    <xf numFmtId="1" fontId="2" fillId="54" borderId="9" xfId="0" applyNumberFormat="1" applyFont="1" applyFill="1" applyBorder="1"/>
    <xf numFmtId="0" fontId="2" fillId="0" borderId="2" xfId="0" applyFont="1" applyBorder="1" applyAlignment="1">
      <alignment horizontal="right"/>
    </xf>
    <xf numFmtId="0" fontId="2" fillId="12" borderId="35" xfId="0" applyFont="1" applyFill="1" applyBorder="1" applyAlignment="1">
      <alignment horizontal="left" vertical="top" wrapText="1"/>
    </xf>
    <xf numFmtId="0" fontId="2" fillId="23" borderId="13" xfId="0" applyFont="1" applyFill="1" applyBorder="1" applyAlignment="1">
      <alignment horizontal="left" vertical="top" wrapText="1"/>
    </xf>
    <xf numFmtId="0" fontId="2" fillId="23" borderId="9" xfId="0" applyFont="1" applyFill="1" applyBorder="1" applyAlignment="1">
      <alignment horizontal="left" vertical="top" wrapText="1"/>
    </xf>
    <xf numFmtId="0" fontId="2" fillId="23" borderId="28" xfId="0" applyFont="1" applyFill="1" applyBorder="1" applyAlignment="1">
      <alignment horizontal="left" vertical="top" wrapText="1"/>
    </xf>
    <xf numFmtId="0" fontId="2" fillId="12" borderId="39" xfId="0" applyFont="1" applyFill="1" applyBorder="1" applyAlignment="1">
      <alignment horizontal="left" vertical="top" wrapText="1"/>
    </xf>
    <xf numFmtId="0" fontId="2" fillId="12" borderId="37" xfId="0" applyFont="1" applyFill="1" applyBorder="1" applyAlignment="1">
      <alignment horizontal="left" vertical="top" wrapText="1"/>
    </xf>
    <xf numFmtId="0" fontId="2" fillId="12" borderId="38" xfId="0" applyFont="1" applyFill="1" applyBorder="1" applyAlignment="1">
      <alignment horizontal="left" vertical="top" wrapText="1"/>
    </xf>
    <xf numFmtId="0" fontId="2" fillId="12" borderId="13"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2" borderId="28" xfId="0" applyFont="1" applyFill="1" applyBorder="1" applyAlignment="1">
      <alignment horizontal="left" vertical="top" wrapText="1"/>
    </xf>
    <xf numFmtId="0" fontId="2" fillId="23" borderId="41" xfId="0" applyFont="1" applyFill="1" applyBorder="1" applyAlignment="1">
      <alignment horizontal="left" vertical="top" wrapText="1"/>
    </xf>
    <xf numFmtId="0" fontId="4" fillId="29" borderId="17" xfId="0" applyFont="1" applyFill="1" applyBorder="1" applyAlignment="1">
      <alignment vertical="top" wrapText="1"/>
    </xf>
    <xf numFmtId="0" fontId="2" fillId="25" borderId="35" xfId="0" applyFont="1" applyFill="1" applyBorder="1" applyAlignment="1">
      <alignment horizontal="left" vertical="top" wrapText="1"/>
    </xf>
    <xf numFmtId="0" fontId="2" fillId="25" borderId="36" xfId="0" applyFont="1" applyFill="1" applyBorder="1" applyAlignment="1">
      <alignment horizontal="left" vertical="top" wrapText="1"/>
    </xf>
    <xf numFmtId="0" fontId="2" fillId="25" borderId="38" xfId="0" applyFont="1" applyFill="1" applyBorder="1" applyAlignment="1">
      <alignment horizontal="left" vertical="top" wrapText="1"/>
    </xf>
    <xf numFmtId="0" fontId="2" fillId="23" borderId="37" xfId="0" applyFont="1" applyFill="1" applyBorder="1" applyAlignment="1">
      <alignment horizontal="left" vertical="top" wrapText="1"/>
    </xf>
    <xf numFmtId="0" fontId="2" fillId="23" borderId="38" xfId="0" applyFont="1" applyFill="1" applyBorder="1" applyAlignment="1">
      <alignment horizontal="left" vertical="top" wrapText="1"/>
    </xf>
    <xf numFmtId="0" fontId="2" fillId="14" borderId="2" xfId="0" applyFont="1" applyFill="1" applyBorder="1" applyAlignment="1">
      <alignment horizontal="left" vertical="top" wrapText="1"/>
    </xf>
    <xf numFmtId="0" fontId="2" fillId="12" borderId="36" xfId="0" applyFont="1" applyFill="1" applyBorder="1" applyAlignment="1">
      <alignment horizontal="left" vertical="top" wrapText="1"/>
    </xf>
    <xf numFmtId="0" fontId="2" fillId="12" borderId="49" xfId="0" applyFont="1" applyFill="1" applyBorder="1" applyAlignment="1">
      <alignment horizontal="left" vertical="top" wrapText="1"/>
    </xf>
    <xf numFmtId="0" fontId="2" fillId="12" borderId="9" xfId="0" applyFont="1" applyFill="1" applyBorder="1" applyAlignment="1" applyProtection="1">
      <alignment horizontal="left"/>
      <protection locked="0"/>
    </xf>
    <xf numFmtId="0" fontId="2" fillId="12" borderId="28" xfId="0" applyFont="1" applyFill="1" applyBorder="1" applyAlignment="1" applyProtection="1">
      <alignment horizontal="left"/>
      <protection locked="0"/>
    </xf>
    <xf numFmtId="0" fontId="2" fillId="12" borderId="15" xfId="0" applyFont="1" applyFill="1" applyBorder="1" applyAlignment="1" applyProtection="1">
      <alignment horizontal="left"/>
      <protection locked="0"/>
    </xf>
    <xf numFmtId="0" fontId="2" fillId="0" borderId="0" xfId="0" applyFont="1"/>
    <xf numFmtId="0" fontId="2" fillId="32" borderId="0" xfId="0" applyFont="1" applyFill="1" applyProtection="1">
      <protection locked="0"/>
    </xf>
    <xf numFmtId="0" fontId="2" fillId="14" borderId="0" xfId="0" applyFont="1" applyFill="1"/>
    <xf numFmtId="0" fontId="2" fillId="0" borderId="9" xfId="0" applyFont="1" applyBorder="1"/>
    <xf numFmtId="0" fontId="2" fillId="0" borderId="9" xfId="0" applyFont="1" applyBorder="1" applyAlignment="1">
      <alignment horizontal="right"/>
    </xf>
    <xf numFmtId="0" fontId="2" fillId="36" borderId="9" xfId="0" applyFont="1" applyFill="1" applyBorder="1" applyAlignment="1" applyProtection="1">
      <alignment horizontal="right"/>
      <protection locked="0"/>
    </xf>
    <xf numFmtId="0" fontId="2" fillId="32" borderId="0" xfId="0" applyFont="1" applyFill="1"/>
    <xf numFmtId="1" fontId="6" fillId="42" borderId="17" xfId="0" applyNumberFormat="1" applyFont="1" applyFill="1" applyBorder="1" applyAlignment="1">
      <alignment vertical="top" wrapText="1"/>
    </xf>
    <xf numFmtId="49" fontId="42" fillId="0" borderId="0" xfId="0" applyNumberFormat="1" applyFont="1"/>
    <xf numFmtId="49" fontId="0" fillId="0" borderId="0" xfId="0" applyNumberFormat="1" applyAlignment="1">
      <alignment horizontal="right"/>
    </xf>
    <xf numFmtId="0" fontId="4" fillId="0" borderId="37" xfId="0" applyFont="1" applyBorder="1" applyAlignment="1">
      <alignment vertical="top" wrapText="1"/>
    </xf>
    <xf numFmtId="0" fontId="4" fillId="0" borderId="69" xfId="0" applyFont="1" applyBorder="1" applyAlignment="1">
      <alignment vertical="top" wrapText="1"/>
    </xf>
    <xf numFmtId="0" fontId="4" fillId="0" borderId="44" xfId="0" applyFont="1" applyBorder="1" applyAlignment="1">
      <alignment vertical="top" wrapText="1"/>
    </xf>
    <xf numFmtId="0" fontId="6" fillId="0" borderId="0" xfId="0" applyFont="1" applyAlignment="1">
      <alignment horizontal="left" vertical="center"/>
    </xf>
    <xf numFmtId="0" fontId="0" fillId="0" borderId="0" xfId="0" applyAlignment="1">
      <alignment horizontal="center"/>
    </xf>
    <xf numFmtId="1" fontId="0" fillId="23" borderId="9" xfId="0" applyNumberFormat="1" applyFill="1" applyBorder="1"/>
    <xf numFmtId="0" fontId="4" fillId="57" borderId="5" xfId="0" applyFont="1" applyFill="1" applyBorder="1" applyAlignment="1" applyProtection="1">
      <alignment vertical="top" wrapText="1"/>
      <protection locked="0"/>
    </xf>
    <xf numFmtId="0" fontId="6" fillId="57" borderId="5" xfId="0" applyFont="1" applyFill="1" applyBorder="1" applyAlignment="1" applyProtection="1">
      <alignment vertical="top" wrapText="1"/>
      <protection locked="0"/>
    </xf>
    <xf numFmtId="0" fontId="6" fillId="57" borderId="5" xfId="0" applyFont="1" applyFill="1" applyBorder="1" applyAlignment="1" applyProtection="1">
      <alignment horizontal="left" vertical="top" wrapText="1"/>
      <protection locked="0"/>
    </xf>
    <xf numFmtId="0" fontId="6" fillId="5" borderId="5" xfId="0" applyFont="1" applyFill="1" applyBorder="1" applyAlignment="1" applyProtection="1">
      <alignment vertical="top" wrapText="1"/>
      <protection locked="0"/>
    </xf>
    <xf numFmtId="2" fontId="4" fillId="5" borderId="5" xfId="0" applyNumberFormat="1" applyFont="1" applyFill="1" applyBorder="1" applyAlignment="1" applyProtection="1">
      <alignment vertical="top" wrapText="1"/>
      <protection locked="0"/>
    </xf>
    <xf numFmtId="2" fontId="4" fillId="57" borderId="5" xfId="0" applyNumberFormat="1"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5" fillId="23" borderId="9" xfId="0" applyFont="1" applyFill="1" applyBorder="1" applyProtection="1">
      <protection locked="0"/>
    </xf>
    <xf numFmtId="0" fontId="4" fillId="57" borderId="9"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37" xfId="0" applyFont="1" applyFill="1" applyBorder="1" applyAlignment="1" applyProtection="1">
      <alignment horizontal="left" vertical="top" wrapText="1"/>
      <protection locked="0"/>
    </xf>
    <xf numFmtId="0" fontId="6" fillId="5" borderId="69" xfId="0" applyFont="1" applyFill="1" applyBorder="1" applyAlignment="1" applyProtection="1">
      <alignment horizontal="left" vertical="top" wrapText="1"/>
      <protection locked="0"/>
    </xf>
    <xf numFmtId="0" fontId="0" fillId="0" borderId="0" xfId="0"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34" fillId="0" borderId="0" xfId="0" applyFont="1" applyAlignment="1">
      <alignment vertical="top" wrapText="1"/>
    </xf>
    <xf numFmtId="0" fontId="54" fillId="0" borderId="0" xfId="0" applyFont="1" applyAlignment="1">
      <alignment vertical="top" wrapText="1"/>
    </xf>
    <xf numFmtId="0" fontId="55"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wrapText="1"/>
    </xf>
    <xf numFmtId="0" fontId="29" fillId="0" borderId="0" xfId="0" applyFont="1" applyAlignment="1">
      <alignment vertical="top" wrapText="1"/>
    </xf>
    <xf numFmtId="0" fontId="58" fillId="0" borderId="0" xfId="0" applyFont="1" applyAlignment="1">
      <alignment vertical="top" wrapText="1"/>
    </xf>
    <xf numFmtId="0" fontId="59" fillId="0" borderId="0" xfId="0" applyFont="1" applyAlignment="1">
      <alignment vertical="top" wrapText="1"/>
    </xf>
    <xf numFmtId="1" fontId="6" fillId="21" borderId="12" xfId="0" applyNumberFormat="1" applyFont="1" applyFill="1" applyBorder="1" applyAlignment="1">
      <alignment vertical="top" wrapText="1"/>
    </xf>
    <xf numFmtId="1" fontId="6" fillId="21" borderId="9" xfId="0" applyNumberFormat="1" applyFont="1" applyFill="1" applyBorder="1" applyAlignment="1">
      <alignment vertical="top" wrapText="1"/>
    </xf>
    <xf numFmtId="1" fontId="6" fillId="22" borderId="9" xfId="0" applyNumberFormat="1" applyFont="1" applyFill="1" applyBorder="1" applyAlignment="1">
      <alignment vertical="top" wrapText="1"/>
    </xf>
    <xf numFmtId="1" fontId="6" fillId="23" borderId="28" xfId="0" applyNumberFormat="1" applyFont="1" applyFill="1" applyBorder="1" applyAlignment="1">
      <alignment vertical="top" wrapText="1"/>
    </xf>
    <xf numFmtId="0" fontId="4" fillId="0" borderId="1" xfId="0" applyFont="1" applyBorder="1" applyAlignment="1">
      <alignment horizontal="left" vertical="top" wrapText="1"/>
    </xf>
    <xf numFmtId="0" fontId="4" fillId="0" borderId="4" xfId="0" applyFont="1" applyBorder="1" applyAlignment="1">
      <alignment horizontal="center" vertical="top" wrapText="1"/>
    </xf>
    <xf numFmtId="0" fontId="26" fillId="0" borderId="2" xfId="0" applyFont="1" applyBorder="1"/>
    <xf numFmtId="0" fontId="25" fillId="0" borderId="2" xfId="0" applyFont="1" applyBorder="1"/>
    <xf numFmtId="0" fontId="4" fillId="2" borderId="11" xfId="0" applyFont="1" applyFill="1" applyBorder="1" applyAlignment="1">
      <alignment vertical="top" wrapText="1"/>
    </xf>
    <xf numFmtId="0" fontId="4" fillId="2" borderId="11" xfId="0" applyFont="1" applyFill="1" applyBorder="1" applyAlignment="1">
      <alignment horizontal="left" vertical="top" wrapText="1"/>
    </xf>
    <xf numFmtId="0" fontId="4" fillId="2" borderId="51" xfId="0" applyFont="1" applyFill="1" applyBorder="1" applyAlignment="1">
      <alignment vertical="top" wrapText="1"/>
    </xf>
    <xf numFmtId="0" fontId="4" fillId="31" borderId="17" xfId="0" applyFont="1" applyFill="1" applyBorder="1" applyAlignment="1">
      <alignment vertical="top" wrapText="1"/>
    </xf>
    <xf numFmtId="0" fontId="37" fillId="15" borderId="18" xfId="0" applyFont="1" applyFill="1" applyBorder="1" applyAlignment="1">
      <alignment vertical="top" wrapText="1"/>
    </xf>
    <xf numFmtId="0" fontId="37" fillId="15" borderId="52" xfId="0" applyFont="1" applyFill="1" applyBorder="1" applyAlignment="1">
      <alignment vertical="top" wrapText="1"/>
    </xf>
    <xf numFmtId="0" fontId="37" fillId="15" borderId="11" xfId="0" applyFont="1" applyFill="1" applyBorder="1" applyAlignment="1">
      <alignment vertical="top" wrapText="1"/>
    </xf>
    <xf numFmtId="49" fontId="37" fillId="15" borderId="11" xfId="0" applyNumberFormat="1" applyFont="1" applyFill="1" applyBorder="1" applyAlignment="1">
      <alignment vertical="top" wrapText="1"/>
    </xf>
    <xf numFmtId="49" fontId="4" fillId="21" borderId="45" xfId="0" applyNumberFormat="1" applyFont="1" applyFill="1" applyBorder="1"/>
    <xf numFmtId="49" fontId="6" fillId="10" borderId="12" xfId="0" applyNumberFormat="1" applyFont="1" applyFill="1" applyBorder="1"/>
    <xf numFmtId="49" fontId="4" fillId="21" borderId="12" xfId="0" applyNumberFormat="1" applyFont="1" applyFill="1" applyBorder="1"/>
    <xf numFmtId="1" fontId="6" fillId="21" borderId="12" xfId="0" applyNumberFormat="1" applyFont="1" applyFill="1" applyBorder="1"/>
    <xf numFmtId="14" fontId="6" fillId="10" borderId="12" xfId="0" applyNumberFormat="1" applyFont="1" applyFill="1" applyBorder="1" applyAlignment="1">
      <alignment horizontal="right"/>
    </xf>
    <xf numFmtId="0" fontId="4" fillId="21" borderId="12" xfId="0" applyFont="1" applyFill="1" applyBorder="1" applyAlignment="1">
      <alignment horizontal="left" vertical="top" wrapText="1"/>
    </xf>
    <xf numFmtId="0" fontId="4" fillId="21" borderId="12" xfId="0" applyFont="1" applyFill="1" applyBorder="1" applyAlignment="1">
      <alignment vertical="top" wrapText="1"/>
    </xf>
    <xf numFmtId="0" fontId="4" fillId="16" borderId="9" xfId="0" applyFont="1" applyFill="1" applyBorder="1" applyAlignment="1">
      <alignment vertical="top" wrapText="1"/>
    </xf>
    <xf numFmtId="0" fontId="4" fillId="10" borderId="12" xfId="0" applyFont="1" applyFill="1" applyBorder="1" applyAlignment="1">
      <alignment horizontal="left" vertical="top" wrapText="1"/>
    </xf>
    <xf numFmtId="0" fontId="6" fillId="10" borderId="12" xfId="0" applyFont="1" applyFill="1" applyBorder="1"/>
    <xf numFmtId="0" fontId="4" fillId="10" borderId="12" xfId="0" applyFont="1" applyFill="1" applyBorder="1" applyAlignment="1">
      <alignment vertical="top" wrapText="1"/>
    </xf>
    <xf numFmtId="0" fontId="6" fillId="21" borderId="12" xfId="0" applyFont="1" applyFill="1" applyBorder="1"/>
    <xf numFmtId="0" fontId="6" fillId="10" borderId="12" xfId="0" applyFont="1" applyFill="1" applyBorder="1" applyAlignment="1">
      <alignment vertical="top" wrapText="1"/>
    </xf>
    <xf numFmtId="0" fontId="6" fillId="9" borderId="9" xfId="0" applyFont="1" applyFill="1" applyBorder="1" applyAlignment="1">
      <alignment vertical="top" wrapText="1"/>
    </xf>
    <xf numFmtId="1" fontId="6" fillId="21" borderId="12" xfId="0" applyNumberFormat="1" applyFont="1" applyFill="1" applyBorder="1" applyAlignment="1">
      <alignment horizontal="right"/>
    </xf>
    <xf numFmtId="1" fontId="6" fillId="16" borderId="12" xfId="0" applyNumberFormat="1" applyFont="1" applyFill="1" applyBorder="1"/>
    <xf numFmtId="0" fontId="6" fillId="9" borderId="12" xfId="0" applyFont="1" applyFill="1" applyBorder="1"/>
    <xf numFmtId="0" fontId="4" fillId="10" borderId="23" xfId="0" applyFont="1" applyFill="1" applyBorder="1"/>
    <xf numFmtId="0" fontId="4" fillId="12" borderId="9" xfId="0" applyFont="1" applyFill="1" applyBorder="1" applyAlignment="1">
      <alignment horizontal="left" vertical="top" wrapText="1"/>
    </xf>
    <xf numFmtId="0" fontId="4" fillId="12" borderId="44" xfId="0" applyFont="1" applyFill="1" applyBorder="1" applyAlignment="1">
      <alignment horizontal="left" vertical="top" wrapText="1"/>
    </xf>
    <xf numFmtId="0" fontId="37" fillId="18" borderId="9" xfId="0" applyFont="1" applyFill="1" applyBorder="1"/>
    <xf numFmtId="0" fontId="37" fillId="12" borderId="9" xfId="0" applyFont="1" applyFill="1" applyBorder="1"/>
    <xf numFmtId="0" fontId="42" fillId="12" borderId="9" xfId="0" applyFont="1" applyFill="1" applyBorder="1"/>
    <xf numFmtId="0" fontId="37" fillId="12" borderId="24" xfId="0" applyFont="1" applyFill="1" applyBorder="1"/>
    <xf numFmtId="49" fontId="4" fillId="21" borderId="23" xfId="0" applyNumberFormat="1" applyFont="1" applyFill="1" applyBorder="1"/>
    <xf numFmtId="49" fontId="24" fillId="21" borderId="12" xfId="0" applyNumberFormat="1" applyFont="1" applyFill="1" applyBorder="1"/>
    <xf numFmtId="14" fontId="6" fillId="10" borderId="9" xfId="0" applyNumberFormat="1" applyFont="1" applyFill="1" applyBorder="1" applyAlignment="1">
      <alignment horizontal="right"/>
    </xf>
    <xf numFmtId="0" fontId="4" fillId="21" borderId="9" xfId="0" applyFont="1" applyFill="1" applyBorder="1" applyAlignment="1">
      <alignment vertical="top" wrapText="1"/>
    </xf>
    <xf numFmtId="0" fontId="4" fillId="21" borderId="9" xfId="0" applyFont="1" applyFill="1" applyBorder="1" applyAlignment="1">
      <alignment horizontal="left" vertical="top" wrapText="1"/>
    </xf>
    <xf numFmtId="0" fontId="6" fillId="10" borderId="9" xfId="0" applyFont="1" applyFill="1" applyBorder="1"/>
    <xf numFmtId="0" fontId="4" fillId="10" borderId="9" xfId="0" applyFont="1" applyFill="1" applyBorder="1" applyAlignment="1">
      <alignment vertical="top" wrapText="1"/>
    </xf>
    <xf numFmtId="0" fontId="6" fillId="10" borderId="9" xfId="0" applyFont="1" applyFill="1" applyBorder="1" applyAlignment="1">
      <alignment vertical="top" wrapText="1"/>
    </xf>
    <xf numFmtId="1" fontId="6" fillId="21" borderId="9" xfId="0" applyNumberFormat="1" applyFont="1" applyFill="1" applyBorder="1" applyAlignment="1">
      <alignment horizontal="right"/>
    </xf>
    <xf numFmtId="1" fontId="6" fillId="21" borderId="9" xfId="0" applyNumberFormat="1" applyFont="1" applyFill="1" applyBorder="1"/>
    <xf numFmtId="1" fontId="6" fillId="16" borderId="9" xfId="0" applyNumberFormat="1" applyFont="1" applyFill="1" applyBorder="1"/>
    <xf numFmtId="49" fontId="4" fillId="22" borderId="23" xfId="0" applyNumberFormat="1" applyFont="1" applyFill="1" applyBorder="1"/>
    <xf numFmtId="49" fontId="6" fillId="11" borderId="12" xfId="0" applyNumberFormat="1" applyFont="1" applyFill="1" applyBorder="1"/>
    <xf numFmtId="14" fontId="6" fillId="11" borderId="9" xfId="0" applyNumberFormat="1" applyFont="1" applyFill="1" applyBorder="1" applyAlignment="1">
      <alignment horizontal="right"/>
    </xf>
    <xf numFmtId="0" fontId="6" fillId="11" borderId="9" xfId="0" applyFont="1" applyFill="1" applyBorder="1"/>
    <xf numFmtId="0" fontId="4" fillId="11" borderId="9" xfId="0" applyFont="1" applyFill="1" applyBorder="1" applyAlignment="1">
      <alignment vertical="top" wrapText="1"/>
    </xf>
    <xf numFmtId="0" fontId="6" fillId="11" borderId="9" xfId="0" applyFont="1" applyFill="1" applyBorder="1" applyAlignment="1">
      <alignment vertical="top" wrapText="1"/>
    </xf>
    <xf numFmtId="1" fontId="6" fillId="22" borderId="9" xfId="0" applyNumberFormat="1" applyFont="1" applyFill="1" applyBorder="1" applyAlignment="1">
      <alignment horizontal="right"/>
    </xf>
    <xf numFmtId="1" fontId="6" fillId="22" borderId="9" xfId="0" applyNumberFormat="1" applyFont="1" applyFill="1" applyBorder="1"/>
    <xf numFmtId="1" fontId="6" fillId="17" borderId="9" xfId="0" applyNumberFormat="1" applyFont="1" applyFill="1" applyBorder="1"/>
    <xf numFmtId="0" fontId="4" fillId="11" borderId="23" xfId="0" applyFont="1" applyFill="1" applyBorder="1"/>
    <xf numFmtId="0" fontId="6" fillId="11" borderId="9" xfId="0" applyFont="1" applyFill="1" applyBorder="1" applyAlignment="1">
      <alignment horizontal="left" vertical="top" wrapText="1"/>
    </xf>
    <xf numFmtId="0" fontId="4" fillId="11" borderId="23" xfId="0" applyFont="1" applyFill="1" applyBorder="1" applyAlignment="1">
      <alignment horizontal="left" vertical="top" wrapText="1"/>
    </xf>
    <xf numFmtId="0" fontId="6" fillId="10" borderId="9" xfId="0" applyFont="1" applyFill="1" applyBorder="1" applyAlignment="1">
      <alignment horizontal="left" vertical="top" wrapText="1"/>
    </xf>
    <xf numFmtId="0" fontId="4" fillId="10" borderId="23" xfId="0" applyFont="1" applyFill="1" applyBorder="1" applyAlignment="1">
      <alignment horizontal="left" vertical="top" wrapText="1"/>
    </xf>
    <xf numFmtId="49" fontId="4" fillId="23" borderId="25" xfId="0" applyNumberFormat="1" applyFont="1" applyFill="1" applyBorder="1"/>
    <xf numFmtId="49" fontId="6" fillId="12" borderId="26" xfId="0" applyNumberFormat="1" applyFont="1" applyFill="1" applyBorder="1"/>
    <xf numFmtId="49" fontId="24" fillId="21" borderId="26" xfId="0" applyNumberFormat="1" applyFont="1" applyFill="1" applyBorder="1"/>
    <xf numFmtId="1" fontId="6" fillId="21" borderId="26" xfId="0" applyNumberFormat="1" applyFont="1" applyFill="1" applyBorder="1"/>
    <xf numFmtId="14" fontId="6" fillId="12" borderId="28" xfId="0" applyNumberFormat="1" applyFont="1" applyFill="1" applyBorder="1" applyAlignment="1">
      <alignment horizontal="right"/>
    </xf>
    <xf numFmtId="49" fontId="4" fillId="21" borderId="26" xfId="0" applyNumberFormat="1" applyFont="1" applyFill="1" applyBorder="1"/>
    <xf numFmtId="0" fontId="4" fillId="21" borderId="26" xfId="0" applyFont="1" applyFill="1" applyBorder="1" applyAlignment="1">
      <alignment horizontal="left" vertical="top" wrapText="1"/>
    </xf>
    <xf numFmtId="0" fontId="4" fillId="21" borderId="28" xfId="0" applyFont="1" applyFill="1" applyBorder="1" applyAlignment="1">
      <alignment vertical="top" wrapText="1"/>
    </xf>
    <xf numFmtId="0" fontId="4" fillId="16" borderId="28" xfId="0" applyFont="1" applyFill="1" applyBorder="1" applyAlignment="1">
      <alignment vertical="top" wrapText="1"/>
    </xf>
    <xf numFmtId="0" fontId="4" fillId="21" borderId="28" xfId="0" applyFont="1" applyFill="1" applyBorder="1" applyAlignment="1">
      <alignment horizontal="left" vertical="top" wrapText="1"/>
    </xf>
    <xf numFmtId="0" fontId="4" fillId="10" borderId="26" xfId="0" applyFont="1" applyFill="1" applyBorder="1" applyAlignment="1">
      <alignment horizontal="left" vertical="top" wrapText="1"/>
    </xf>
    <xf numFmtId="0" fontId="6" fillId="12" borderId="28" xfId="0" applyFont="1" applyFill="1" applyBorder="1" applyAlignment="1">
      <alignment horizontal="left" vertical="top" wrapText="1"/>
    </xf>
    <xf numFmtId="0" fontId="4" fillId="24" borderId="28" xfId="0" applyFont="1" applyFill="1" applyBorder="1" applyAlignment="1">
      <alignment vertical="top" wrapText="1"/>
    </xf>
    <xf numFmtId="0" fontId="6" fillId="12" borderId="28" xfId="0" applyFont="1" applyFill="1" applyBorder="1"/>
    <xf numFmtId="0" fontId="6" fillId="12" borderId="28" xfId="0" applyFont="1" applyFill="1" applyBorder="1" applyAlignment="1">
      <alignment vertical="top" wrapText="1"/>
    </xf>
    <xf numFmtId="0" fontId="6" fillId="9" borderId="28" xfId="0" applyFont="1" applyFill="1" applyBorder="1" applyAlignment="1">
      <alignment vertical="top" wrapText="1"/>
    </xf>
    <xf numFmtId="1" fontId="6" fillId="23" borderId="28" xfId="0" applyNumberFormat="1" applyFont="1" applyFill="1" applyBorder="1" applyAlignment="1">
      <alignment horizontal="right"/>
    </xf>
    <xf numFmtId="1" fontId="6" fillId="23" borderId="28" xfId="0" applyNumberFormat="1" applyFont="1" applyFill="1" applyBorder="1"/>
    <xf numFmtId="1" fontId="6" fillId="18" borderId="28" xfId="0" applyNumberFormat="1" applyFont="1" applyFill="1" applyBorder="1"/>
    <xf numFmtId="0" fontId="4" fillId="12" borderId="25" xfId="0" applyFont="1" applyFill="1" applyBorder="1" applyAlignment="1">
      <alignment horizontal="left" vertical="top" wrapText="1"/>
    </xf>
    <xf numFmtId="0" fontId="4" fillId="12" borderId="28" xfId="0" applyFont="1" applyFill="1" applyBorder="1" applyAlignment="1">
      <alignment horizontal="left" vertical="top" wrapText="1"/>
    </xf>
    <xf numFmtId="0" fontId="4" fillId="12" borderId="53" xfId="0" applyFont="1" applyFill="1" applyBorder="1" applyAlignment="1">
      <alignment horizontal="left" vertical="top" wrapText="1"/>
    </xf>
    <xf numFmtId="0" fontId="37" fillId="12" borderId="28" xfId="0" applyFont="1" applyFill="1" applyBorder="1"/>
    <xf numFmtId="0" fontId="42" fillId="12" borderId="28" xfId="0" applyFont="1" applyFill="1" applyBorder="1"/>
    <xf numFmtId="0" fontId="37" fillId="12" borderId="27" xfId="0" applyFont="1" applyFill="1" applyBorder="1"/>
    <xf numFmtId="0" fontId="7" fillId="4" borderId="10" xfId="0" applyFont="1" applyFill="1" applyBorder="1"/>
    <xf numFmtId="14" fontId="7" fillId="4" borderId="10" xfId="0" applyNumberFormat="1" applyFont="1" applyFill="1" applyBorder="1"/>
    <xf numFmtId="0" fontId="4" fillId="4" borderId="10" xfId="0" applyFont="1" applyFill="1" applyBorder="1"/>
    <xf numFmtId="0" fontId="6" fillId="2" borderId="0" xfId="0" applyFont="1" applyFill="1"/>
    <xf numFmtId="0" fontId="0" fillId="36" borderId="9" xfId="0" applyFill="1" applyBorder="1" applyProtection="1">
      <protection locked="0"/>
    </xf>
    <xf numFmtId="0" fontId="29" fillId="23" borderId="2" xfId="0" applyFont="1" applyFill="1" applyBorder="1" applyAlignment="1">
      <alignment horizontal="right"/>
    </xf>
    <xf numFmtId="0" fontId="6" fillId="23" borderId="2" xfId="0" applyFont="1" applyFill="1" applyBorder="1" applyAlignment="1">
      <alignment horizontal="right" vertical="center"/>
    </xf>
    <xf numFmtId="0" fontId="6" fillId="23" borderId="2" xfId="0" applyFont="1" applyFill="1" applyBorder="1" applyAlignment="1">
      <alignment horizontal="right" vertical="top"/>
    </xf>
    <xf numFmtId="0" fontId="6" fillId="23" borderId="2" xfId="0" applyFont="1" applyFill="1" applyBorder="1" applyAlignment="1">
      <alignment horizontal="right"/>
    </xf>
    <xf numFmtId="0" fontId="6" fillId="10" borderId="12" xfId="0" applyFont="1" applyFill="1" applyBorder="1" applyAlignment="1">
      <alignment horizontal="left" vertical="top" wrapText="1"/>
    </xf>
    <xf numFmtId="0" fontId="6" fillId="10" borderId="39" xfId="0" applyFont="1" applyFill="1" applyBorder="1"/>
    <xf numFmtId="0" fontId="6" fillId="10" borderId="37" xfId="0" applyFont="1" applyFill="1" applyBorder="1"/>
    <xf numFmtId="0" fontId="6" fillId="11" borderId="37" xfId="0" applyFont="1" applyFill="1" applyBorder="1"/>
    <xf numFmtId="0" fontId="6" fillId="11" borderId="37" xfId="0" applyFont="1" applyFill="1" applyBorder="1" applyAlignment="1">
      <alignment horizontal="left" vertical="top" wrapText="1"/>
    </xf>
    <xf numFmtId="0" fontId="6" fillId="10" borderId="37" xfId="0" applyFont="1" applyFill="1" applyBorder="1" applyAlignment="1">
      <alignment horizontal="left" vertical="top" wrapText="1"/>
    </xf>
    <xf numFmtId="0" fontId="6" fillId="12" borderId="38" xfId="0" applyFont="1" applyFill="1" applyBorder="1" applyAlignment="1">
      <alignment horizontal="left" vertical="top" wrapText="1"/>
    </xf>
    <xf numFmtId="0" fontId="6" fillId="46" borderId="0" xfId="0" applyFont="1" applyFill="1"/>
    <xf numFmtId="0" fontId="4" fillId="59" borderId="51" xfId="0" applyFont="1" applyFill="1" applyBorder="1" applyAlignment="1">
      <alignment vertical="top" wrapText="1"/>
    </xf>
    <xf numFmtId="0" fontId="6" fillId="58" borderId="68" xfId="0" applyFont="1" applyFill="1" applyBorder="1"/>
    <xf numFmtId="0" fontId="6" fillId="58" borderId="69" xfId="0" applyFont="1" applyFill="1" applyBorder="1"/>
    <xf numFmtId="0" fontId="6" fillId="60" borderId="69" xfId="0" applyFont="1" applyFill="1" applyBorder="1"/>
    <xf numFmtId="0" fontId="6" fillId="60" borderId="69" xfId="0" applyFont="1" applyFill="1" applyBorder="1" applyAlignment="1">
      <alignment horizontal="left" vertical="top" wrapText="1"/>
    </xf>
    <xf numFmtId="0" fontId="6" fillId="58" borderId="69" xfId="0" applyFont="1" applyFill="1" applyBorder="1" applyAlignment="1">
      <alignment horizontal="left" vertical="top" wrapText="1"/>
    </xf>
    <xf numFmtId="0" fontId="6" fillId="46" borderId="70" xfId="0" applyFont="1" applyFill="1" applyBorder="1" applyAlignment="1">
      <alignment horizontal="left" vertical="top" wrapText="1"/>
    </xf>
    <xf numFmtId="0" fontId="0" fillId="0" borderId="0" xfId="0" applyAlignment="1">
      <alignment vertical="top"/>
    </xf>
    <xf numFmtId="0" fontId="34" fillId="0" borderId="0" xfId="0" applyFont="1"/>
    <xf numFmtId="0" fontId="0" fillId="0" borderId="0" xfId="0" applyAlignment="1">
      <alignment wrapText="1"/>
    </xf>
    <xf numFmtId="0" fontId="35" fillId="23" borderId="35" xfId="0" applyFont="1" applyFill="1" applyBorder="1" applyAlignment="1">
      <alignment horizontal="left" vertical="top" wrapText="1"/>
    </xf>
    <xf numFmtId="0" fontId="29" fillId="25" borderId="71" xfId="0" applyFont="1" applyFill="1" applyBorder="1" applyAlignment="1">
      <alignment horizontal="left" vertical="top" wrapText="1"/>
    </xf>
    <xf numFmtId="0" fontId="4" fillId="26" borderId="47" xfId="0" applyFont="1" applyFill="1" applyBorder="1" applyAlignment="1">
      <alignment vertical="top" wrapText="1"/>
    </xf>
    <xf numFmtId="0" fontId="29" fillId="25" borderId="53" xfId="0" applyFont="1" applyFill="1" applyBorder="1" applyAlignment="1">
      <alignment horizontal="left" vertical="top" wrapText="1"/>
    </xf>
    <xf numFmtId="0" fontId="4" fillId="29" borderId="9" xfId="0" applyFont="1" applyFill="1" applyBorder="1" applyAlignment="1">
      <alignment vertical="top" wrapText="1"/>
    </xf>
    <xf numFmtId="49" fontId="4" fillId="22" borderId="23" xfId="0" applyNumberFormat="1" applyFont="1" applyFill="1" applyBorder="1" applyProtection="1"/>
    <xf numFmtId="49" fontId="6" fillId="11" borderId="9" xfId="0" applyNumberFormat="1" applyFont="1" applyFill="1" applyBorder="1" applyProtection="1"/>
    <xf numFmtId="1" fontId="6" fillId="21" borderId="9" xfId="0" applyNumberFormat="1" applyFont="1" applyFill="1" applyBorder="1" applyProtection="1"/>
    <xf numFmtId="49" fontId="4" fillId="21" borderId="9" xfId="0" applyNumberFormat="1" applyFont="1" applyFill="1" applyBorder="1" applyProtection="1"/>
    <xf numFmtId="0" fontId="4" fillId="21" borderId="9" xfId="0" applyFont="1" applyFill="1" applyBorder="1" applyAlignment="1" applyProtection="1">
      <alignment horizontal="left" vertical="top" wrapText="1"/>
    </xf>
    <xf numFmtId="0" fontId="4" fillId="21" borderId="9" xfId="0" applyFont="1" applyFill="1" applyBorder="1" applyAlignment="1" applyProtection="1">
      <alignment vertical="top" wrapText="1"/>
    </xf>
    <xf numFmtId="0" fontId="60" fillId="16" borderId="9" xfId="0" applyFont="1" applyFill="1" applyBorder="1" applyAlignment="1" applyProtection="1">
      <alignment vertical="top" wrapText="1"/>
    </xf>
    <xf numFmtId="0" fontId="60" fillId="21" borderId="9" xfId="0" applyFont="1" applyFill="1" applyBorder="1" applyAlignment="1" applyProtection="1">
      <alignment horizontal="left" vertical="top" wrapText="1"/>
    </xf>
    <xf numFmtId="0" fontId="6" fillId="11" borderId="9" xfId="0" applyFont="1" applyFill="1" applyBorder="1" applyAlignment="1" applyProtection="1">
      <alignment horizontal="left" vertical="top" wrapText="1"/>
    </xf>
    <xf numFmtId="0" fontId="4" fillId="11" borderId="9" xfId="0" applyFont="1" applyFill="1" applyBorder="1" applyAlignment="1" applyProtection="1">
      <alignment vertical="top" wrapText="1"/>
    </xf>
    <xf numFmtId="0" fontId="6" fillId="21" borderId="9" xfId="0" applyNumberFormat="1" applyFont="1" applyFill="1" applyBorder="1" applyProtection="1"/>
    <xf numFmtId="0" fontId="6" fillId="11" borderId="9" xfId="0" applyFont="1" applyFill="1" applyBorder="1" applyProtection="1"/>
    <xf numFmtId="0" fontId="6" fillId="11" borderId="9" xfId="0" applyFont="1" applyFill="1" applyBorder="1" applyAlignment="1" applyProtection="1">
      <alignment vertical="top" wrapText="1"/>
    </xf>
    <xf numFmtId="0" fontId="6" fillId="9" borderId="9" xfId="0" applyNumberFormat="1" applyFont="1" applyFill="1" applyBorder="1" applyAlignment="1" applyProtection="1">
      <alignment vertical="top" wrapText="1"/>
    </xf>
    <xf numFmtId="1" fontId="6" fillId="22" borderId="9" xfId="0" applyNumberFormat="1" applyFont="1" applyFill="1" applyBorder="1" applyAlignment="1" applyProtection="1">
      <alignment vertical="top" wrapText="1"/>
    </xf>
    <xf numFmtId="1" fontId="6" fillId="22" borderId="9" xfId="0" applyNumberFormat="1" applyFont="1" applyFill="1" applyBorder="1" applyAlignment="1" applyProtection="1">
      <alignment horizontal="right"/>
    </xf>
    <xf numFmtId="1" fontId="6" fillId="22" borderId="9" xfId="0" applyNumberFormat="1" applyFont="1" applyFill="1" applyBorder="1" applyProtection="1"/>
    <xf numFmtId="1" fontId="6" fillId="17" borderId="9" xfId="0" applyNumberFormat="1" applyFont="1" applyFill="1" applyBorder="1" applyProtection="1"/>
    <xf numFmtId="0" fontId="6" fillId="11" borderId="37" xfId="0" applyFont="1" applyFill="1" applyBorder="1" applyAlignment="1" applyProtection="1">
      <alignment horizontal="left" vertical="top" wrapText="1"/>
    </xf>
    <xf numFmtId="0" fontId="61" fillId="58" borderId="69" xfId="0" applyFont="1" applyFill="1" applyBorder="1" applyAlignment="1">
      <alignment horizontal="left" vertical="top" wrapText="1"/>
    </xf>
    <xf numFmtId="0" fontId="4" fillId="11" borderId="44" xfId="0" applyFont="1" applyFill="1" applyBorder="1" applyAlignment="1" applyProtection="1">
      <alignment horizontal="left" vertical="top" wrapText="1"/>
    </xf>
    <xf numFmtId="0" fontId="4" fillId="12" borderId="44" xfId="0" applyNumberFormat="1" applyFont="1" applyFill="1" applyBorder="1" applyAlignment="1" applyProtection="1">
      <alignment horizontal="left" vertical="top" wrapText="1"/>
    </xf>
    <xf numFmtId="0" fontId="60" fillId="12" borderId="9" xfId="0" applyFont="1" applyFill="1" applyBorder="1" applyAlignment="1" applyProtection="1">
      <alignment horizontal="left" vertical="top" wrapText="1"/>
    </xf>
    <xf numFmtId="0" fontId="37" fillId="18" borderId="37" xfId="0" applyFont="1" applyFill="1" applyBorder="1" applyProtection="1"/>
    <xf numFmtId="0" fontId="62" fillId="12" borderId="9" xfId="0" applyFont="1" applyFill="1" applyBorder="1" applyProtection="1"/>
    <xf numFmtId="0" fontId="62" fillId="12" borderId="69" xfId="0" applyFont="1" applyFill="1" applyBorder="1" applyProtection="1"/>
    <xf numFmtId="0" fontId="63" fillId="12" borderId="69" xfId="0" applyFont="1" applyFill="1" applyBorder="1" applyProtection="1"/>
    <xf numFmtId="0" fontId="62" fillId="12" borderId="24" xfId="0" applyFont="1" applyFill="1" applyBorder="1" applyProtection="1"/>
    <xf numFmtId="0" fontId="4" fillId="0" borderId="4" xfId="0" applyFont="1" applyBorder="1" applyAlignment="1">
      <alignment vertical="top" wrapText="1"/>
    </xf>
    <xf numFmtId="0" fontId="5" fillId="0" borderId="4" xfId="0" applyFont="1" applyBorder="1" applyAlignment="1"/>
    <xf numFmtId="0" fontId="6" fillId="47" borderId="54" xfId="0" applyFont="1" applyFill="1" applyBorder="1" applyAlignment="1">
      <alignment horizontal="left" vertical="top" wrapText="1"/>
    </xf>
    <xf numFmtId="0" fontId="5" fillId="0" borderId="55" xfId="0" applyFont="1" applyBorder="1" applyAlignment="1"/>
    <xf numFmtId="0" fontId="4" fillId="27" borderId="30" xfId="0" applyFont="1" applyFill="1" applyBorder="1" applyAlignment="1">
      <alignment vertical="top" wrapText="1"/>
    </xf>
    <xf numFmtId="0" fontId="4" fillId="27" borderId="31" xfId="0" applyFont="1" applyFill="1" applyBorder="1" applyAlignment="1">
      <alignment vertical="top" wrapText="1"/>
    </xf>
    <xf numFmtId="0" fontId="30" fillId="12" borderId="16" xfId="0" applyFont="1" applyFill="1" applyBorder="1" applyAlignment="1">
      <alignment horizontal="left" vertical="top" wrapText="1"/>
    </xf>
    <xf numFmtId="0" fontId="30" fillId="12" borderId="26" xfId="0" applyFont="1" applyFill="1" applyBorder="1" applyAlignment="1">
      <alignment horizontal="left" vertical="top" wrapText="1"/>
    </xf>
    <xf numFmtId="0" fontId="0" fillId="23" borderId="42" xfId="0" applyFill="1" applyBorder="1" applyAlignment="1">
      <alignment horizontal="left" vertical="top" wrapText="1"/>
    </xf>
    <xf numFmtId="0" fontId="2" fillId="23" borderId="40" xfId="0" applyFont="1" applyFill="1" applyBorder="1" applyAlignment="1">
      <alignment horizontal="left" vertical="top" wrapText="1"/>
    </xf>
    <xf numFmtId="0" fontId="4" fillId="31" borderId="29" xfId="0" applyFont="1" applyFill="1" applyBorder="1" applyAlignment="1">
      <alignment vertical="top" wrapText="1"/>
    </xf>
    <xf numFmtId="0" fontId="4" fillId="31" borderId="30" xfId="0" applyFont="1" applyFill="1" applyBorder="1" applyAlignment="1">
      <alignment vertical="top" wrapText="1"/>
    </xf>
    <xf numFmtId="0" fontId="29" fillId="12" borderId="21" xfId="0" applyFont="1" applyFill="1" applyBorder="1" applyAlignment="1">
      <alignment horizontal="left" vertical="top" wrapText="1"/>
    </xf>
    <xf numFmtId="0" fontId="29" fillId="12" borderId="16" xfId="0" applyFont="1" applyFill="1" applyBorder="1" applyAlignment="1">
      <alignment horizontal="left" vertical="top" wrapText="1"/>
    </xf>
    <xf numFmtId="0" fontId="30" fillId="23" borderId="13" xfId="0" applyFont="1" applyFill="1" applyBorder="1" applyAlignment="1">
      <alignment horizontal="left" vertical="top" wrapText="1"/>
    </xf>
    <xf numFmtId="0" fontId="30" fillId="23" borderId="9" xfId="0" applyFont="1" applyFill="1" applyBorder="1" applyAlignment="1">
      <alignment horizontal="left" vertical="top" wrapText="1"/>
    </xf>
    <xf numFmtId="0" fontId="30" fillId="23" borderId="28" xfId="0" applyFont="1" applyFill="1" applyBorder="1" applyAlignment="1">
      <alignment horizontal="left" vertical="top" wrapText="1"/>
    </xf>
    <xf numFmtId="0" fontId="4" fillId="26" borderId="20" xfId="0" applyFont="1" applyFill="1" applyBorder="1" applyAlignment="1">
      <alignment vertical="top" wrapText="1"/>
    </xf>
    <xf numFmtId="0" fontId="4" fillId="26" borderId="23" xfId="0" applyFont="1" applyFill="1" applyBorder="1" applyAlignment="1">
      <alignment vertical="top" wrapText="1"/>
    </xf>
    <xf numFmtId="0" fontId="4" fillId="26" borderId="25" xfId="0" applyFont="1" applyFill="1" applyBorder="1" applyAlignment="1">
      <alignment vertical="top" wrapText="1"/>
    </xf>
    <xf numFmtId="0" fontId="4" fillId="26" borderId="29" xfId="0" applyFont="1" applyFill="1" applyBorder="1" applyAlignment="1">
      <alignment vertical="top" wrapText="1"/>
    </xf>
    <xf numFmtId="0" fontId="4" fillId="26" borderId="30" xfId="0" applyFont="1" applyFill="1" applyBorder="1" applyAlignment="1">
      <alignment vertical="top" wrapText="1"/>
    </xf>
    <xf numFmtId="0" fontId="4" fillId="26" borderId="31" xfId="0" applyFont="1" applyFill="1" applyBorder="1" applyAlignment="1">
      <alignment vertical="top" wrapText="1"/>
    </xf>
    <xf numFmtId="0" fontId="6" fillId="48" borderId="60" xfId="0" applyFont="1" applyFill="1" applyBorder="1" applyAlignment="1">
      <alignment horizontal="left" vertical="top" wrapText="1"/>
    </xf>
    <xf numFmtId="0" fontId="5" fillId="0" borderId="57" xfId="0" applyFont="1" applyBorder="1" applyAlignment="1"/>
    <xf numFmtId="0" fontId="5" fillId="0" borderId="62" xfId="0" applyFont="1" applyBorder="1" applyAlignment="1"/>
    <xf numFmtId="0" fontId="4" fillId="27" borderId="29" xfId="0" applyFont="1" applyFill="1" applyBorder="1" applyAlignment="1">
      <alignment horizontal="left" vertical="top" wrapText="1"/>
    </xf>
    <xf numFmtId="0" fontId="4" fillId="27" borderId="30" xfId="0" applyFont="1" applyFill="1" applyBorder="1" applyAlignment="1">
      <alignment horizontal="left" vertical="top" wrapText="1"/>
    </xf>
    <xf numFmtId="0" fontId="4" fillId="27" borderId="31" xfId="0" applyFont="1" applyFill="1" applyBorder="1" applyAlignment="1">
      <alignment horizontal="left" vertical="top" wrapText="1"/>
    </xf>
    <xf numFmtId="0" fontId="29" fillId="12" borderId="26" xfId="0" applyFont="1" applyFill="1" applyBorder="1" applyAlignment="1">
      <alignment horizontal="left" vertical="top" wrapText="1"/>
    </xf>
    <xf numFmtId="0" fontId="53" fillId="15" borderId="45" xfId="1" applyFont="1" applyFill="1" applyBorder="1" applyAlignment="1">
      <alignment vertical="top" wrapText="1"/>
    </xf>
    <xf numFmtId="0" fontId="53" fillId="15" borderId="23" xfId="1" applyFont="1" applyFill="1" applyBorder="1" applyAlignment="1">
      <alignment vertical="top" wrapText="1"/>
    </xf>
    <xf numFmtId="0" fontId="53" fillId="15" borderId="47" xfId="1" applyFont="1" applyFill="1" applyBorder="1" applyAlignment="1">
      <alignment vertical="top" wrapText="1"/>
    </xf>
    <xf numFmtId="0" fontId="39" fillId="12" borderId="12" xfId="0" applyFont="1" applyFill="1" applyBorder="1" applyAlignment="1">
      <alignment horizontal="left" vertical="top" wrapText="1"/>
    </xf>
    <xf numFmtId="0" fontId="39" fillId="12" borderId="9" xfId="0" applyFont="1" applyFill="1" applyBorder="1" applyAlignment="1">
      <alignment horizontal="left" vertical="top" wrapText="1"/>
    </xf>
    <xf numFmtId="0" fontId="39" fillId="12" borderId="15" xfId="0" applyFont="1" applyFill="1" applyBorder="1" applyAlignment="1">
      <alignment horizontal="left" vertical="top" wrapText="1"/>
    </xf>
    <xf numFmtId="0" fontId="24" fillId="31" borderId="20" xfId="0" applyFont="1" applyFill="1" applyBorder="1" applyAlignment="1">
      <alignment horizontal="left" vertical="top" wrapText="1"/>
    </xf>
    <xf numFmtId="0" fontId="24" fillId="31" borderId="23" xfId="0" applyFont="1" applyFill="1" applyBorder="1" applyAlignment="1">
      <alignment horizontal="left" vertical="top" wrapText="1"/>
    </xf>
    <xf numFmtId="0" fontId="24" fillId="31" borderId="47" xfId="0" applyFont="1" applyFill="1" applyBorder="1" applyAlignment="1">
      <alignment horizontal="left" vertical="top" wrapText="1"/>
    </xf>
    <xf numFmtId="0" fontId="39" fillId="12" borderId="13" xfId="0" applyFont="1" applyFill="1" applyBorder="1" applyAlignment="1">
      <alignment horizontal="left" vertical="top" wrapText="1"/>
    </xf>
    <xf numFmtId="0" fontId="24" fillId="31" borderId="20" xfId="0" applyFont="1" applyFill="1" applyBorder="1" applyAlignment="1">
      <alignment vertical="top" wrapText="1"/>
    </xf>
    <xf numFmtId="0" fontId="24" fillId="31" borderId="23" xfId="0" applyFont="1" applyFill="1" applyBorder="1" applyAlignment="1">
      <alignment vertical="top" wrapText="1"/>
    </xf>
    <xf numFmtId="0" fontId="24" fillId="31" borderId="25" xfId="0" applyFont="1" applyFill="1" applyBorder="1" applyAlignment="1">
      <alignment vertical="top" wrapText="1"/>
    </xf>
    <xf numFmtId="0" fontId="39" fillId="12" borderId="28" xfId="0" applyFont="1" applyFill="1" applyBorder="1" applyAlignment="1">
      <alignment horizontal="left" vertical="top" wrapText="1"/>
    </xf>
    <xf numFmtId="0" fontId="29" fillId="18" borderId="13" xfId="0" applyFont="1" applyFill="1" applyBorder="1" applyAlignment="1">
      <alignment horizontal="left" vertical="top" wrapText="1"/>
    </xf>
    <xf numFmtId="0" fontId="29" fillId="18" borderId="9" xfId="0" applyFont="1" applyFill="1" applyBorder="1" applyAlignment="1">
      <alignment horizontal="left" vertical="top" wrapText="1"/>
    </xf>
    <xf numFmtId="0" fontId="29" fillId="18" borderId="28" xfId="0" applyFont="1" applyFill="1" applyBorder="1" applyAlignment="1">
      <alignment horizontal="left" vertical="top" wrapText="1"/>
    </xf>
    <xf numFmtId="0" fontId="37" fillId="15" borderId="20" xfId="0" applyFont="1" applyFill="1" applyBorder="1" applyAlignment="1">
      <alignment vertical="top" wrapText="1"/>
    </xf>
    <xf numFmtId="0" fontId="37" fillId="15" borderId="23" xfId="0" applyFont="1" applyFill="1" applyBorder="1" applyAlignment="1">
      <alignment vertical="top" wrapText="1"/>
    </xf>
    <xf numFmtId="0" fontId="37" fillId="15" borderId="25" xfId="0" applyFont="1" applyFill="1" applyBorder="1" applyAlignment="1">
      <alignment vertical="top" wrapText="1"/>
    </xf>
    <xf numFmtId="0" fontId="12" fillId="0" borderId="68" xfId="0" applyFont="1" applyBorder="1" applyAlignment="1">
      <alignment horizontal="left" vertical="top" wrapText="1"/>
    </xf>
    <xf numFmtId="0" fontId="6" fillId="0" borderId="0" xfId="0" applyFont="1" applyAlignment="1">
      <alignment horizontal="left" vertical="top" wrapText="1"/>
    </xf>
    <xf numFmtId="0" fontId="10" fillId="48" borderId="13" xfId="0" applyFont="1" applyFill="1" applyBorder="1" applyAlignment="1">
      <alignment horizontal="left" vertical="top" wrapText="1"/>
    </xf>
    <xf numFmtId="0" fontId="10" fillId="48" borderId="9" xfId="0" applyFont="1" applyFill="1" applyBorder="1" applyAlignment="1">
      <alignment horizontal="left" vertical="top" wrapText="1"/>
    </xf>
    <xf numFmtId="0" fontId="10" fillId="48" borderId="28" xfId="0" applyFont="1" applyFill="1" applyBorder="1" applyAlignment="1">
      <alignment horizontal="left" vertical="top" wrapText="1"/>
    </xf>
    <xf numFmtId="0" fontId="4" fillId="28" borderId="20" xfId="0" applyFont="1" applyFill="1" applyBorder="1" applyAlignment="1">
      <alignment vertical="top" wrapText="1"/>
    </xf>
    <xf numFmtId="0" fontId="4" fillId="28" borderId="23" xfId="0" applyFont="1" applyFill="1" applyBorder="1" applyAlignment="1">
      <alignment vertical="top" wrapText="1"/>
    </xf>
    <xf numFmtId="0" fontId="4" fillId="28" borderId="47" xfId="0" applyFont="1" applyFill="1" applyBorder="1" applyAlignment="1">
      <alignment vertical="top" wrapText="1"/>
    </xf>
    <xf numFmtId="0" fontId="6" fillId="49" borderId="13" xfId="0" applyFont="1" applyFill="1" applyBorder="1" applyAlignment="1">
      <alignment horizontal="left" vertical="top" wrapText="1"/>
    </xf>
    <xf numFmtId="0" fontId="6" fillId="49" borderId="9" xfId="0" applyFont="1" applyFill="1" applyBorder="1" applyAlignment="1">
      <alignment horizontal="left" vertical="top" wrapText="1"/>
    </xf>
    <xf numFmtId="0" fontId="6" fillId="49" borderId="15" xfId="0" applyFont="1" applyFill="1" applyBorder="1" applyAlignment="1">
      <alignment horizontal="left" vertical="top" wrapText="1"/>
    </xf>
    <xf numFmtId="0" fontId="13" fillId="0" borderId="0" xfId="0" applyFont="1" applyAlignment="1">
      <alignment vertical="top" wrapText="1"/>
    </xf>
    <xf numFmtId="0" fontId="4" fillId="0" borderId="0" xfId="0" applyFont="1" applyAlignment="1">
      <alignment vertical="top" wrapText="1"/>
    </xf>
    <xf numFmtId="0" fontId="6" fillId="23" borderId="21" xfId="0" applyFont="1" applyFill="1" applyBorder="1" applyAlignment="1">
      <alignment horizontal="left" vertical="top" wrapText="1"/>
    </xf>
    <xf numFmtId="0" fontId="6" fillId="23" borderId="16" xfId="0" applyFont="1" applyFill="1" applyBorder="1" applyAlignment="1">
      <alignment horizontal="left" vertical="top" wrapText="1"/>
    </xf>
    <xf numFmtId="0" fontId="6" fillId="23" borderId="26" xfId="0" applyFont="1" applyFill="1" applyBorder="1" applyAlignment="1">
      <alignment horizontal="left" vertical="top" wrapText="1"/>
    </xf>
    <xf numFmtId="0" fontId="29" fillId="23" borderId="21" xfId="0" applyFont="1" applyFill="1" applyBorder="1" applyAlignment="1">
      <alignment horizontal="left" vertical="top" wrapText="1"/>
    </xf>
    <xf numFmtId="0" fontId="29" fillId="23" borderId="16" xfId="0" applyFont="1" applyFill="1" applyBorder="1" applyAlignment="1">
      <alignment horizontal="left" vertical="top" wrapText="1"/>
    </xf>
    <xf numFmtId="0" fontId="29" fillId="23" borderId="26" xfId="0" applyFont="1" applyFill="1" applyBorder="1" applyAlignment="1">
      <alignment horizontal="left" vertical="top" wrapText="1"/>
    </xf>
    <xf numFmtId="0" fontId="0" fillId="0" borderId="40" xfId="0" applyBorder="1" applyAlignment="1">
      <alignment vertical="top" wrapText="1"/>
    </xf>
    <xf numFmtId="0" fontId="0" fillId="0" borderId="2" xfId="0" applyBorder="1" applyAlignment="1">
      <alignment vertical="top" wrapText="1"/>
    </xf>
    <xf numFmtId="0" fontId="4" fillId="0" borderId="6" xfId="0" applyFont="1" applyBorder="1" applyAlignment="1">
      <alignment horizontal="left" vertical="top" wrapText="1"/>
    </xf>
    <xf numFmtId="0" fontId="5" fillId="0" borderId="7" xfId="0" applyFont="1" applyBorder="1" applyAlignment="1"/>
    <xf numFmtId="0" fontId="6" fillId="23" borderId="6" xfId="0" applyFont="1" applyFill="1" applyBorder="1" applyAlignment="1">
      <alignment horizontal="left" vertical="top" wrapText="1"/>
    </xf>
    <xf numFmtId="0" fontId="6" fillId="23" borderId="7" xfId="0" applyFont="1" applyFill="1" applyBorder="1" applyAlignment="1">
      <alignment horizontal="left" vertical="top" wrapText="1"/>
    </xf>
    <xf numFmtId="0" fontId="6" fillId="33" borderId="6" xfId="0" applyFont="1" applyFill="1" applyBorder="1" applyAlignment="1">
      <alignment horizontal="left" vertical="top" wrapText="1"/>
    </xf>
    <xf numFmtId="0" fontId="6" fillId="33" borderId="7"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5" fillId="23" borderId="37" xfId="0" applyFont="1" applyFill="1" applyBorder="1" applyAlignment="1" applyProtection="1">
      <protection locked="0"/>
    </xf>
    <xf numFmtId="0" fontId="5" fillId="23" borderId="69" xfId="0" applyFont="1" applyFill="1" applyBorder="1" applyAlignment="1" applyProtection="1">
      <protection locked="0"/>
    </xf>
    <xf numFmtId="0" fontId="5" fillId="23" borderId="44" xfId="0" applyFont="1" applyFill="1" applyBorder="1" applyAlignment="1" applyProtection="1">
      <protection locked="0"/>
    </xf>
    <xf numFmtId="0" fontId="4" fillId="0" borderId="6" xfId="0" applyFont="1" applyBorder="1" applyAlignment="1">
      <alignment horizontal="left"/>
    </xf>
    <xf numFmtId="0" fontId="4" fillId="0" borderId="6" xfId="0" applyFont="1" applyBorder="1" applyAlignment="1">
      <alignment vertical="top" wrapText="1"/>
    </xf>
    <xf numFmtId="0" fontId="4" fillId="0" borderId="7" xfId="0" applyFont="1" applyBorder="1" applyAlignment="1">
      <alignment vertical="top" wrapText="1"/>
    </xf>
    <xf numFmtId="0" fontId="44" fillId="0" borderId="0" xfId="0" applyFont="1" applyAlignment="1"/>
    <xf numFmtId="0" fontId="42" fillId="36" borderId="0" xfId="0" applyFont="1" applyFill="1" applyAlignment="1"/>
    <xf numFmtId="0" fontId="29" fillId="0" borderId="0" xfId="0" applyFont="1" applyAlignment="1">
      <alignment vertical="top" wrapText="1"/>
    </xf>
    <xf numFmtId="0" fontId="58" fillId="0" borderId="0" xfId="0" applyFont="1" applyAlignment="1">
      <alignment vertical="top" wrapText="1"/>
    </xf>
    <xf numFmtId="0" fontId="37" fillId="0" borderId="0" xfId="0" applyFont="1" applyAlignment="1">
      <alignment vertical="top" wrapText="1"/>
    </xf>
    <xf numFmtId="0" fontId="39" fillId="0" borderId="0" xfId="0" applyFont="1" applyAlignment="1">
      <alignment vertical="top" wrapText="1"/>
    </xf>
    <xf numFmtId="0" fontId="57" fillId="0" borderId="0" xfId="0" applyFont="1" applyAlignment="1">
      <alignment vertical="top" wrapText="1"/>
    </xf>
  </cellXfs>
  <cellStyles count="2">
    <cellStyle name="Huono" xfId="1" builtinId="27"/>
    <cellStyle name="Normaali" xfId="0" builtinId="0" customBuiltin="1"/>
  </cellStyles>
  <dxfs count="56">
    <dxf>
      <numFmt numFmtId="0" formatCode="General"/>
      <protection locked="1" hidden="0"/>
    </dxf>
    <dxf>
      <numFmt numFmtId="0" formatCode="General"/>
      <protection locked="1" hidden="0"/>
    </dxf>
    <dxf>
      <numFmt numFmtId="0" formatCode="General"/>
      <fill>
        <patternFill patternType="solid">
          <bgColor theme="0" tint="-0.499984740745262"/>
        </patternFill>
      </fill>
      <border diagonalUp="0" diagonalDown="0">
        <left style="thin">
          <color indexed="64"/>
        </left>
        <right style="thin">
          <color indexed="64"/>
        </right>
        <top style="thin">
          <color auto="1"/>
        </top>
        <bottom style="thin">
          <color auto="1"/>
        </bottom>
      </border>
      <protection locked="1" hidden="0"/>
    </dxf>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indexed="64"/>
        </left>
        <right style="medium">
          <color indexed="64"/>
        </right>
        <top style="thin">
          <color indexed="64"/>
        </top>
        <bottom style="thin">
          <color indexed="64"/>
        </bottom>
      </border>
      <protection locked="1" hidden="0"/>
    </dxf>
    <dxf>
      <font>
        <b/>
        <strike val="0"/>
        <outline val="0"/>
        <shadow val="0"/>
        <u val="none"/>
        <vertAlign val="baseline"/>
        <sz val="11"/>
        <color theme="1"/>
        <name val="Calibri"/>
        <scheme val="minor"/>
      </font>
      <fill>
        <patternFill patternType="solid">
          <fgColor indexed="64"/>
          <bgColor rgb="FFF1F7ED"/>
        </patternFill>
      </fill>
      <border diagonalUp="0" diagonalDown="0">
        <left/>
        <right/>
        <top style="thin">
          <color indexed="64"/>
        </top>
        <bottom style="thin">
          <color indexed="64"/>
        </bottom>
      </border>
      <protection locked="1" hidden="0"/>
    </dxf>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1"/>
        <color theme="1"/>
        <name val="Calibri"/>
        <scheme val="major"/>
      </font>
      <fill>
        <patternFill patternType="solid">
          <fgColor indexed="64"/>
          <bgColor rgb="FFF1F7ED"/>
        </patternFill>
      </fill>
      <border diagonalUp="0" diagonalDown="0">
        <left/>
        <right/>
        <top style="thin">
          <color indexed="64"/>
        </top>
        <bottom style="thin">
          <color indexed="64"/>
        </bottom>
      </border>
      <protection locked="1" hidden="0"/>
    </dxf>
    <dxf>
      <font>
        <b/>
        <strike val="0"/>
        <outline val="0"/>
        <shadow val="0"/>
        <u val="none"/>
        <vertAlign val="baseline"/>
        <sz val="11"/>
        <color theme="1"/>
        <name val="Calibri"/>
        <scheme val="major"/>
      </font>
      <fill>
        <patternFill patternType="solid">
          <fgColor indexed="64"/>
          <bgColor rgb="FFF1F7ED"/>
        </patternFill>
      </fill>
      <border diagonalUp="0" diagonalDown="0">
        <left style="thin">
          <color auto="1"/>
        </left>
        <right style="thin">
          <color indexed="64"/>
        </right>
        <top style="thin">
          <color indexed="64"/>
        </top>
        <bottom style="thin">
          <color indexed="64"/>
        </bottom>
      </border>
      <protection locked="1" hidden="0"/>
    </dxf>
    <dxf>
      <fill>
        <patternFill patternType="solid">
          <fgColor indexed="64"/>
          <bgColor rgb="FFCCCCFF"/>
        </patternFill>
      </fill>
      <border diagonalUp="0" diagonalDown="0">
        <left style="thin">
          <color auto="1"/>
        </left>
        <right/>
        <top style="thin">
          <color indexed="64"/>
        </top>
        <bottom style="thin">
          <color indexed="64"/>
        </bottom>
      </border>
      <protection locked="1" hidden="0"/>
    </dxf>
    <dxf>
      <font>
        <b/>
        <i val="0"/>
        <strike val="0"/>
        <condense val="0"/>
        <extend val="0"/>
        <outline val="0"/>
        <shadow val="0"/>
        <u val="none"/>
        <vertAlign val="baseline"/>
        <sz val="11"/>
        <color rgb="FF000000"/>
        <name val="Calibri"/>
        <scheme val="none"/>
      </font>
      <fill>
        <patternFill patternType="solid">
          <fgColor indexed="64"/>
          <bgColor rgb="FFF1F7ED"/>
        </patternFill>
      </fill>
      <alignment horizontal="left" vertical="top"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protection locked="1" hidden="0"/>
    </dxf>
    <dxf>
      <font>
        <b/>
        <i val="0"/>
        <strike val="0"/>
        <condense val="0"/>
        <extend val="0"/>
        <outline val="0"/>
        <shadow val="0"/>
        <u val="none"/>
        <vertAlign val="baseline"/>
        <sz val="11"/>
        <color rgb="FF000000"/>
        <name val="Calibri"/>
        <scheme val="none"/>
      </font>
      <fill>
        <patternFill patternType="solid">
          <fgColor indexed="64"/>
          <bgColor rgb="FFF1F7ED"/>
        </patternFill>
      </fill>
      <alignment horizontal="left" vertical="top" textRotation="0" wrapText="1" indent="0" justifyLastLine="0" shrinkToFit="0" readingOrder="0"/>
      <border diagonalUp="0" diagonalDown="0">
        <left style="thin">
          <color auto="1"/>
        </left>
        <right style="thin">
          <color auto="1"/>
        </right>
        <top style="thin">
          <color indexed="64"/>
        </top>
        <bottom style="thin">
          <color indexed="64"/>
        </bottom>
        <vertical style="thin">
          <color auto="1"/>
        </vertical>
        <horizontal style="thin">
          <color indexed="64"/>
        </horizontal>
      </border>
      <protection locked="1" hidden="0"/>
    </dxf>
    <dxf>
      <font>
        <b/>
      </font>
      <numFmt numFmtId="0" formatCode="General"/>
      <border diagonalUp="0" diagonalDown="0">
        <left/>
        <right style="thin">
          <color auto="1"/>
        </right>
        <top style="thin">
          <color indexed="64"/>
        </top>
        <bottom style="thin">
          <color indexed="64"/>
        </bottom>
      </border>
      <protection locked="1" hidden="0"/>
    </dxf>
    <dxf>
      <font>
        <b/>
      </font>
      <border diagonalUp="0" diagonalDown="0" outline="0">
        <left/>
        <right style="thin">
          <color auto="1"/>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fill>
        <patternFill patternType="solid">
          <fgColor rgb="FFDEEAF6"/>
          <bgColor theme="1"/>
        </patternFill>
      </fill>
      <alignment horizontal="left" vertical="top" textRotation="0" wrapText="1" indent="0" justifyLastLine="0" shrinkToFit="0" readingOrder="0"/>
      <border diagonalUp="0" diagonalDown="0" outline="0">
        <left/>
        <right/>
        <top style="thin">
          <color indexed="64"/>
        </top>
        <bottom style="thin">
          <color indexed="64"/>
        </bottom>
      </border>
    </dxf>
    <dxf>
      <fill>
        <patternFill patternType="solid">
          <bgColor rgb="FFF1F7ED"/>
        </patternFill>
      </fill>
      <border diagonalUp="0" diagonalDown="0" outline="0">
        <left style="thin">
          <color indexed="64"/>
        </left>
        <right/>
        <top style="thin">
          <color auto="1"/>
        </top>
        <bottom style="thin">
          <color auto="1"/>
        </bottom>
      </border>
      <protection locked="1" hidden="0"/>
    </dxf>
    <dxf>
      <fill>
        <patternFill patternType="solid">
          <bgColor rgb="FFF1F7ED"/>
        </patternFill>
      </fill>
      <border diagonalUp="0" diagonalDown="0" outline="0">
        <left style="thin">
          <color indexed="64"/>
        </left>
        <right style="thin">
          <color indexed="64"/>
        </right>
        <top style="thin">
          <color auto="1"/>
        </top>
        <bottom style="thin">
          <color auto="1"/>
        </bottom>
      </border>
      <protection locked="1" hidden="0"/>
    </dxf>
    <dxf>
      <fill>
        <patternFill patternType="solid">
          <fgColor rgb="FFDEEAF6"/>
          <bgColor rgb="FFF1F7ED"/>
        </patternFill>
      </fill>
      <border diagonalUp="0" diagonalDown="0" outline="0">
        <left style="thin">
          <color indexed="64"/>
        </left>
        <right style="thin">
          <color indexed="64"/>
        </right>
        <top style="thin">
          <color auto="1"/>
        </top>
        <bottom style="thin">
          <color auto="1"/>
        </bottom>
      </border>
      <protection locked="1" hidden="0"/>
    </dxf>
    <dxf>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rgb="FFCCCCFF"/>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0" formatCode="General"/>
      <fill>
        <patternFill patternType="solid">
          <fgColor rgb="FFDEEAF6"/>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0" formatCode="General"/>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1"/>
        <color rgb="FF000000"/>
        <name val="Calibri"/>
        <scheme val="none"/>
      </font>
      <fill>
        <patternFill patternType="solid">
          <fgColor rgb="FFDEEAF6"/>
          <bgColor theme="9"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ont>
        <b/>
        <i val="0"/>
        <strike val="0"/>
        <condense val="0"/>
        <extend val="0"/>
        <outline val="0"/>
        <shadow val="0"/>
        <u val="none"/>
        <vertAlign val="baseline"/>
        <sz val="11"/>
        <color rgb="FF000000"/>
        <name val="Calibri"/>
        <scheme val="none"/>
      </font>
      <fill>
        <patternFill patternType="solid">
          <fgColor rgb="FFDEEAF6"/>
          <bgColor rgb="FFCCCCFF"/>
        </patternFill>
      </fill>
      <alignment horizontal="general" vertical="top" textRotation="0" wrapText="1"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9" formatCode="d/m/yyyy"/>
      <fill>
        <patternFill patternType="solid">
          <bgColor theme="9" tint="0.59999389629810485"/>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9" formatCode="d/m/yyyy"/>
      <fill>
        <patternFill>
          <bgColor theme="9" tint="0.79998168889431442"/>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ont>
        <b/>
      </font>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30" formatCode="@"/>
      <fill>
        <patternFill patternType="solid">
          <bgColor rgb="FFF1F7ED"/>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font>
        <b/>
      </font>
      <numFmt numFmtId="30" formatCode="@"/>
      <fill>
        <patternFill patternType="solid">
          <bgColor theme="9" tint="0.59999389629810485"/>
        </patternFill>
      </fill>
      <border diagonalUp="0" diagonalDown="0">
        <left style="medium">
          <color indexed="64"/>
        </left>
        <right style="thin">
          <color indexed="64"/>
        </right>
        <top style="thin">
          <color auto="1"/>
        </top>
        <bottom style="thin">
          <color auto="1"/>
        </bottom>
        <vertical style="thin">
          <color indexed="64"/>
        </vertical>
        <horizontal style="thin">
          <color auto="1"/>
        </horizontal>
      </border>
      <protection locked="1" hidden="0"/>
    </dxf>
    <dxf>
      <protection locked="1" hidden="0"/>
    </dxf>
    <dxf>
      <protection locked="1" hidden="0"/>
    </dxf>
    <dxf>
      <protection locked="1" hidden="0"/>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s>
  <tableStyles count="2">
    <tableStyle name="TOIMINTA-style" pivot="0" count="6">
      <tableStyleElement type="headerRow" dxfId="55"/>
      <tableStyleElement type="totalRow" dxfId="54"/>
      <tableStyleElement type="firstRowStripe" dxfId="53"/>
      <tableStyleElement type="secondRowStripe" dxfId="52"/>
      <tableStyleElement type="firstColumnStripe" dxfId="51"/>
      <tableStyleElement type="secondColumnStripe" dxfId="50"/>
    </tableStyle>
    <tableStyle name="VERKKOTOIMINTA-style" pivot="0" count="6">
      <tableStyleElement type="headerRow" dxfId="49"/>
      <tableStyleElement type="totalRow" dxfId="48"/>
      <tableStyleElement type="firstRowStripe" dxfId="47"/>
      <tableStyleElement type="secondRowStripe" dxfId="46"/>
      <tableStyleElement type="firstColumnStripe" dxfId="45"/>
      <tableStyleElement type="secondColumnStripe" dxfId="44"/>
    </tableStyle>
  </tableStyles>
  <colors>
    <mruColors>
      <color rgb="FFF1F7ED"/>
      <color rgb="FFFFE1FF"/>
      <color rgb="FFFFCCFF"/>
      <color rgb="FFFF99FF"/>
      <color rgb="FF9966FF"/>
      <color rgb="FFCC0066"/>
      <color rgb="FFFF7C80"/>
      <color rgb="FFFF3399"/>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2:AO624" headerRowDxfId="43" dataDxfId="42" totalsRowDxfId="41">
  <autoFilter ref="A2:AO624"/>
  <tableColumns count="41">
    <tableColumn id="1" name="SISÄLLÖN NIMI" dataDxfId="40"/>
    <tableColumn id="25" name="Alaotsikko" dataDxfId="39"/>
    <tableColumn id="26" name="Toteutuminen" dataDxfId="38"/>
    <tableColumn id="2" name="Sisältöjen määrä _x000a_" dataDxfId="37">
      <calculatedColumnFormula>IF(Table_1[[#This Row],[SISÄLLÖN NIMI]]="","",1)</calculatedColumnFormula>
    </tableColumn>
    <tableColumn id="3" name="Alku pvm" dataDxfId="36"/>
    <tableColumn id="4" name="Loppu pvm" dataDxfId="35"/>
    <tableColumn id="27" name="TOTEUTUSTAPA" dataDxfId="34"/>
    <tableColumn id="5" name="TOIMINTA" dataDxfId="33"/>
    <tableColumn id="6" name="SISÄLLÖN MUOTO" dataDxfId="32"/>
    <tableColumn id="31" name="VERKKOSISÄLLÖN MUOTO" dataDxfId="31"/>
    <tableColumn id="7" name="KOHDERYHMÄN IKÄ" dataDxfId="30"/>
    <tableColumn id="24" name="Kohderyhmän tyyppi" dataDxfId="29"/>
    <tableColumn id="8" name="KOHDERYHMÄN LISÄTIETO" dataDxfId="28"/>
    <tableColumn id="9" name="ALUEELLISUUS" dataDxfId="27"/>
    <tableColumn id="10" name="Tapahtumakunta" dataDxfId="26">
      <calculatedColumnFormula>IF(Table_1[[#This Row],[TOTEUTUSTAPA]]="b) Verkossa","Verkossa","")</calculatedColumnFormula>
    </tableColumn>
    <tableColumn id="22" name="Tapahtumapaikka" dataDxfId="25"/>
    <tableColumn id="30" name="Osallistujien kotipaikkakunta" dataDxfId="24"/>
    <tableColumn id="11" name="Kesto (min) /tapaaminen" dataDxfId="23"/>
    <tableColumn id="23" name="Tapahtumien ja tapaamiskertojen kestot yht." dataDxfId="22">
      <calculatedColumnFormula>IF(Table_1[[#This Row],[Kesto (min) /tapaaminen]]&lt;1,0,(Table_1[[#This Row],[Sisältöjen määrä 
]]*Table_1[[#This Row],[Kesto (min) /tapaaminen]]*Table_1[[#This Row],[Tapaamis-kerrat /osallistuja]]))</calculatedColumnFormula>
    </tableColumn>
    <tableColumn id="12" name="Tapaamis-kerrat /osallistuja" dataDxfId="21">
      <calculatedColumnFormula>IF(Table_1[[#This Row],[SISÄLLÖN NIMI]]="","",IF(Table_1[[#This Row],[Toteutuminen]]="Ei osallistujia",0,IF(Table_1[[#This Row],[Toteutuminen]]="Peruttu",0,1)))</calculatedColumnFormula>
    </tableColumn>
    <tableColumn id="13" name="Kävijämäärä a) lapset" dataDxfId="20"/>
    <tableColumn id="14" name="Kävijämäärä b) aikuiset" dataDxfId="19"/>
    <tableColumn id="29" name="Kävijämäärä c) verkkoistunnot" dataDxfId="18"/>
    <tableColumn id="15" name="Kokonaiskävijämäärä" dataDxfId="17">
      <calculatedColumnFormula>Table_1[[#This Row],[Kävijämäärä a) lapset]]+Table_1[[#This Row],[Kävijämäärä b) aikuiset]]</calculatedColumnFormula>
    </tableColumn>
    <tableColumn id="38" name="Asiakaskontaktit lapset" dataDxfId="0">
      <calculatedColumnFormula>IF(Table_1[[#This Row],[Kokonaiskävijämäärä]]&lt;1,0,Table_1[[#This Row],[Kävijämäärä a) lapset]]*Table_1[[#This Row],[Tapaamis-kerrat /osallistuja]])</calculatedColumnFormula>
    </tableColumn>
    <tableColumn id="32" name="Asiakaskontaktit aikuiset" dataDxfId="1">
      <calculatedColumnFormula>IF(Table_1[[#This Row],[Kokonaiskävijämäärä]]&lt;1,0,Table_1[[#This Row],[Kävijämäärä b) aikuiset]]*Table_1[[#This Row],[Tapaamis-kerrat /osallistuja]])</calculatedColumnFormula>
    </tableColumn>
    <tableColumn id="16" name="Asiakaskontaktit yht. (lkm)" dataDxfId="2">
      <calculatedColumnFormula>IF(Table_1[[#This Row],[Kokonaiskävijämäärä]]&lt;1,0,Table_1[[#This Row],[Kokonaiskävijämäärä]]*Table_1[[#This Row],[Tapaamis-kerrat /osallistuja]])</calculatedColumnFormula>
    </tableColumn>
    <tableColumn id="19" name="RAHOITUS" dataDxfId="16"/>
    <tableColumn id="20" name="Tiedonantaja / vastuuhenkilö" dataDxfId="15"/>
    <tableColumn id="21" name="LISÄTIETO" dataDxfId="14"/>
    <tableColumn id="17" name="Sarake1" dataDxfId="13"/>
    <tableColumn id="42" name="Kieli" dataDxfId="12"/>
    <tableColumn id="39" name="Osallisuus ja vuoro-vaikutteisuus" dataDxfId="11"/>
    <tableColumn id="41" name="Erityisryhmät" dataDxfId="10"/>
    <tableColumn id="40" name="Kestävä kehitys" dataDxfId="9"/>
    <tableColumn id="28" name="Verkkosisältö harrastakotona.fi" dataDxfId="8"/>
    <tableColumn id="33" name="Oma tarkistuslista 1" dataDxfId="7"/>
    <tableColumn id="34" name="Oma tarkistuslista 2" dataDxfId="6"/>
    <tableColumn id="35" name="Oma tarkistuslista 3" dataDxfId="5"/>
    <tableColumn id="36" name="Oma tarkistuslista 4" dataDxfId="4"/>
    <tableColumn id="37" name="Oma tarkistuslista 5" dataDxfId="3"/>
  </tableColumns>
  <tableStyleInfo name="TOIMINTA-style" showFirstColumn="1" showLastColumn="1" showRowStripes="1"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557"/>
  <sheetViews>
    <sheetView tabSelected="1" workbookViewId="0">
      <pane xSplit="6" ySplit="2" topLeftCell="T3" activePane="bottomRight" state="frozen"/>
      <selection pane="topRight" activeCell="G1" sqref="G1"/>
      <selection pane="bottomLeft" activeCell="A3" sqref="A3"/>
      <selection pane="bottomRight" activeCell="AA6" sqref="AA6"/>
    </sheetView>
  </sheetViews>
  <sheetFormatPr defaultColWidth="12.5546875" defaultRowHeight="15" customHeight="1" x14ac:dyDescent="0.3"/>
  <cols>
    <col min="1" max="1" width="19.44140625" style="176" customWidth="1"/>
    <col min="2" max="2" width="15.5546875" customWidth="1"/>
    <col min="3" max="3" width="13.44140625" customWidth="1"/>
    <col min="4" max="4" width="8" customWidth="1"/>
    <col min="5" max="5" width="11.88671875" bestFit="1" customWidth="1"/>
    <col min="6" max="6" width="12" bestFit="1" customWidth="1"/>
    <col min="7" max="7" width="14.5546875" customWidth="1"/>
    <col min="8" max="8" width="31.5546875" customWidth="1"/>
    <col min="9" max="9" width="19.88671875" bestFit="1" customWidth="1"/>
    <col min="10" max="10" width="16.44140625" customWidth="1"/>
    <col min="11" max="11" width="26.44140625" customWidth="1"/>
    <col min="12" max="12" width="17.44140625" customWidth="1"/>
    <col min="13" max="13" width="12.109375" customWidth="1"/>
    <col min="14" max="14" width="14.109375" customWidth="1"/>
    <col min="15" max="17" width="15.5546875" customWidth="1"/>
    <col min="18" max="18" width="11" customWidth="1"/>
    <col min="19" max="19" width="7.44140625" customWidth="1"/>
    <col min="20" max="20" width="9.5546875" customWidth="1"/>
    <col min="21" max="22" width="10.44140625" customWidth="1"/>
    <col min="23" max="23" width="7.21875" hidden="1" customWidth="1"/>
    <col min="24" max="27" width="10.5546875" customWidth="1"/>
    <col min="28" max="28" width="15.5546875" customWidth="1"/>
    <col min="29" max="29" width="27.44140625" customWidth="1"/>
    <col min="30" max="30" width="27.5546875" customWidth="1"/>
    <col min="31" max="31" width="3.5546875" style="167" customWidth="1"/>
    <col min="32" max="32" width="15.44140625" customWidth="1"/>
    <col min="33" max="33" width="21.109375" customWidth="1"/>
    <col min="34" max="34" width="22.44140625" customWidth="1"/>
    <col min="35" max="35" width="15.44140625" customWidth="1"/>
    <col min="36" max="41" width="15.44140625" style="30" customWidth="1"/>
    <col min="42" max="80" width="12.5546875" style="30"/>
  </cols>
  <sheetData>
    <row r="1" spans="1:41" ht="14.25" customHeight="1" thickBot="1" x14ac:dyDescent="0.35">
      <c r="A1" s="359" t="s">
        <v>0</v>
      </c>
      <c r="B1" s="360"/>
      <c r="C1" s="360"/>
      <c r="D1" s="360"/>
      <c r="E1" s="360"/>
      <c r="F1" s="360"/>
      <c r="G1" s="360"/>
      <c r="H1" s="360"/>
      <c r="I1" s="360"/>
      <c r="J1" s="360"/>
      <c r="K1" s="360"/>
      <c r="L1" s="360"/>
      <c r="M1" s="360"/>
      <c r="N1" s="505"/>
      <c r="O1" s="505"/>
      <c r="P1" s="506"/>
      <c r="Q1" s="506"/>
      <c r="R1" s="506"/>
      <c r="S1" s="506"/>
      <c r="T1" s="506"/>
      <c r="U1" s="506"/>
      <c r="V1" s="506"/>
      <c r="W1" s="506"/>
      <c r="X1" s="1"/>
      <c r="Y1" s="1"/>
      <c r="Z1" s="1"/>
      <c r="AA1" s="1"/>
      <c r="AB1" s="1"/>
      <c r="AC1" s="1"/>
      <c r="AD1" s="1"/>
      <c r="AE1" s="461"/>
      <c r="AF1" s="361" t="s">
        <v>1</v>
      </c>
      <c r="AG1" s="361"/>
      <c r="AH1" s="361"/>
      <c r="AI1" s="362"/>
      <c r="AJ1" s="362"/>
    </row>
    <row r="2" spans="1:41" ht="45.75" customHeight="1" thickBot="1" x14ac:dyDescent="0.35">
      <c r="A2" s="363" t="s">
        <v>2</v>
      </c>
      <c r="B2" s="363" t="s">
        <v>3</v>
      </c>
      <c r="C2" s="363" t="s">
        <v>4</v>
      </c>
      <c r="D2" s="363" t="s">
        <v>5</v>
      </c>
      <c r="E2" s="363" t="s">
        <v>6</v>
      </c>
      <c r="F2" s="363" t="s">
        <v>7</v>
      </c>
      <c r="G2" s="363" t="s">
        <v>8</v>
      </c>
      <c r="H2" s="363" t="s">
        <v>9</v>
      </c>
      <c r="I2" s="363" t="s">
        <v>10</v>
      </c>
      <c r="J2" s="363" t="s">
        <v>11</v>
      </c>
      <c r="K2" s="363" t="s">
        <v>12</v>
      </c>
      <c r="L2" s="363" t="s">
        <v>13</v>
      </c>
      <c r="M2" s="363" t="s">
        <v>14</v>
      </c>
      <c r="N2" s="363" t="s">
        <v>15</v>
      </c>
      <c r="O2" s="363" t="s">
        <v>16</v>
      </c>
      <c r="P2" s="363" t="s">
        <v>17</v>
      </c>
      <c r="Q2" s="363" t="s">
        <v>18</v>
      </c>
      <c r="R2" s="363" t="s">
        <v>19</v>
      </c>
      <c r="S2" s="363" t="s">
        <v>20</v>
      </c>
      <c r="T2" s="363" t="s">
        <v>21</v>
      </c>
      <c r="U2" s="364" t="s">
        <v>22</v>
      </c>
      <c r="V2" s="363" t="s">
        <v>23</v>
      </c>
      <c r="W2" s="363" t="s">
        <v>24</v>
      </c>
      <c r="X2" s="363" t="s">
        <v>25</v>
      </c>
      <c r="Y2" s="363" t="s">
        <v>26</v>
      </c>
      <c r="Z2" s="363" t="s">
        <v>27</v>
      </c>
      <c r="AA2" s="363" t="s">
        <v>28</v>
      </c>
      <c r="AB2" s="363" t="s">
        <v>29</v>
      </c>
      <c r="AC2" s="363" t="s">
        <v>30</v>
      </c>
      <c r="AD2" s="365" t="s">
        <v>31</v>
      </c>
      <c r="AE2" s="462" t="s">
        <v>32</v>
      </c>
      <c r="AF2" s="366" t="s">
        <v>33</v>
      </c>
      <c r="AG2" s="367" t="s">
        <v>34</v>
      </c>
      <c r="AH2" s="368" t="s">
        <v>35</v>
      </c>
      <c r="AI2" s="369" t="s">
        <v>36</v>
      </c>
      <c r="AJ2" s="369" t="s">
        <v>37</v>
      </c>
      <c r="AK2" s="370" t="s">
        <v>38</v>
      </c>
      <c r="AL2" s="369" t="s">
        <v>39</v>
      </c>
      <c r="AM2" s="369" t="s">
        <v>40</v>
      </c>
      <c r="AN2" s="369" t="s">
        <v>41</v>
      </c>
      <c r="AO2" s="369" t="s">
        <v>42</v>
      </c>
    </row>
    <row r="3" spans="1:41" ht="15.75" customHeight="1" x14ac:dyDescent="0.3">
      <c r="A3" s="371"/>
      <c r="B3" s="372"/>
      <c r="C3" s="373" t="s">
        <v>43</v>
      </c>
      <c r="D3" s="374" t="str">
        <f>IF(Table_1[[#This Row],[SISÄLLÖN NIMI]]="","",1)</f>
        <v/>
      </c>
      <c r="E3" s="375"/>
      <c r="F3" s="375"/>
      <c r="G3" s="373" t="s">
        <v>57</v>
      </c>
      <c r="H3" s="376" t="s">
        <v>57</v>
      </c>
      <c r="I3" s="377" t="s">
        <v>57</v>
      </c>
      <c r="J3" s="378" t="s">
        <v>47</v>
      </c>
      <c r="K3" s="376" t="s">
        <v>57</v>
      </c>
      <c r="L3" s="379" t="s">
        <v>57</v>
      </c>
      <c r="M3" s="380"/>
      <c r="N3" s="381" t="s">
        <v>57</v>
      </c>
      <c r="O3" s="382"/>
      <c r="P3" s="380"/>
      <c r="Q3" s="380"/>
      <c r="R3" s="383"/>
      <c r="S3" s="384">
        <f>IF(Table_1[[#This Row],[Kesto (min) /tapaaminen]]&lt;1,0,(Table_1[[#This Row],[Sisältöjen määrä 
]]*Table_1[[#This Row],[Kesto (min) /tapaaminen]]*Table_1[[#This Row],[Tapaamis-kerrat /osallistuja]]))</f>
        <v>0</v>
      </c>
      <c r="T3" s="355" t="str">
        <f>IF(Table_1[[#This Row],[SISÄLLÖN NIMI]]="","",IF(Table_1[[#This Row],[Toteutuminen]]="Ei osallistujia",0,IF(Table_1[[#This Row],[Toteutuminen]]="Peruttu",0,1)))</f>
        <v/>
      </c>
      <c r="U3" s="385"/>
      <c r="V3" s="374"/>
      <c r="W3" s="386"/>
      <c r="X3" s="387">
        <f>Table_1[[#This Row],[Kävijämäärä a) lapset]]+Table_1[[#This Row],[Kävijämäärä b) aikuiset]]</f>
        <v>0</v>
      </c>
      <c r="Y3" s="387">
        <f>IF(Table_1[[#This Row],[Kokonaiskävijämäärä]]&lt;1,0,Table_1[[#This Row],[Kävijämäärä a) lapset]]*Table_1[[#This Row],[Tapaamis-kerrat /osallistuja]])</f>
        <v>0</v>
      </c>
      <c r="Z3" s="387">
        <f>IF(Table_1[[#This Row],[Kokonaiskävijämäärä]]&lt;1,0,Table_1[[#This Row],[Kävijämäärä b) aikuiset]]*Table_1[[#This Row],[Tapaamis-kerrat /osallistuja]])</f>
        <v>0</v>
      </c>
      <c r="AA3" s="387">
        <f>IF(Table_1[[#This Row],[Kokonaiskävijämäärä]]&lt;1,0,Table_1[[#This Row],[Kokonaiskävijämäärä]]*Table_1[[#This Row],[Tapaamis-kerrat /osallistuja]])</f>
        <v>0</v>
      </c>
      <c r="AB3" s="379" t="s">
        <v>57</v>
      </c>
      <c r="AC3" s="454"/>
      <c r="AD3" s="455"/>
      <c r="AE3" s="463"/>
      <c r="AF3" s="388" t="s">
        <v>57</v>
      </c>
      <c r="AG3" s="389" t="s">
        <v>57</v>
      </c>
      <c r="AH3" s="390" t="s">
        <v>57</v>
      </c>
      <c r="AI3" s="390" t="s">
        <v>57</v>
      </c>
      <c r="AJ3" s="391" t="s">
        <v>56</v>
      </c>
      <c r="AK3" s="392" t="s">
        <v>57</v>
      </c>
      <c r="AL3" s="392" t="s">
        <v>57</v>
      </c>
      <c r="AM3" s="392" t="s">
        <v>57</v>
      </c>
      <c r="AN3" s="393" t="s">
        <v>57</v>
      </c>
      <c r="AO3" s="394" t="s">
        <v>57</v>
      </c>
    </row>
    <row r="4" spans="1:41" ht="15.75" customHeight="1" x14ac:dyDescent="0.3">
      <c r="A4" s="371"/>
      <c r="B4" s="372"/>
      <c r="C4" s="373" t="s">
        <v>43</v>
      </c>
      <c r="D4" s="374" t="str">
        <f>IF(Table_1[[#This Row],[SISÄLLÖN NIMI]]="","",1)</f>
        <v/>
      </c>
      <c r="E4" s="375"/>
      <c r="F4" s="375"/>
      <c r="G4" s="373" t="s">
        <v>57</v>
      </c>
      <c r="H4" s="376" t="s">
        <v>57</v>
      </c>
      <c r="I4" s="377" t="s">
        <v>57</v>
      </c>
      <c r="J4" s="378" t="s">
        <v>47</v>
      </c>
      <c r="K4" s="376" t="s">
        <v>57</v>
      </c>
      <c r="L4" s="379" t="s">
        <v>57</v>
      </c>
      <c r="M4" s="380"/>
      <c r="N4" s="381" t="s">
        <v>57</v>
      </c>
      <c r="O4" s="382"/>
      <c r="P4" s="380"/>
      <c r="Q4" s="380"/>
      <c r="R4" s="383"/>
      <c r="S4" s="384">
        <f>IF(Table_1[[#This Row],[Kesto (min) /tapaaminen]]&lt;1,0,(Table_1[[#This Row],[Sisältöjen määrä 
]]*Table_1[[#This Row],[Kesto (min) /tapaaminen]]*Table_1[[#This Row],[Tapaamis-kerrat /osallistuja]]))</f>
        <v>0</v>
      </c>
      <c r="T4" s="355" t="str">
        <f>IF(Table_1[[#This Row],[SISÄLLÖN NIMI]]="","",IF(Table_1[[#This Row],[Toteutuminen]]="Ei osallistujia",0,IF(Table_1[[#This Row],[Toteutuminen]]="Peruttu",0,1)))</f>
        <v/>
      </c>
      <c r="U4" s="385"/>
      <c r="V4" s="374"/>
      <c r="W4" s="386"/>
      <c r="X4" s="387">
        <f>Table_1[[#This Row],[Kävijämäärä a) lapset]]+Table_1[[#This Row],[Kävijämäärä b) aikuiset]]</f>
        <v>0</v>
      </c>
      <c r="Y4" s="387">
        <f>IF(Table_1[[#This Row],[Kokonaiskävijämäärä]]&lt;1,0,Table_1[[#This Row],[Kävijämäärä a) lapset]]*Table_1[[#This Row],[Tapaamis-kerrat /osallistuja]])</f>
        <v>0</v>
      </c>
      <c r="Z4" s="387">
        <f>IF(Table_1[[#This Row],[Kokonaiskävijämäärä]]&lt;1,0,Table_1[[#This Row],[Kävijämäärä b) aikuiset]]*Table_1[[#This Row],[Tapaamis-kerrat /osallistuja]])</f>
        <v>0</v>
      </c>
      <c r="AA4" s="387">
        <f>IF(Table_1[[#This Row],[Kokonaiskävijämäärä]]&lt;1,0,Table_1[[#This Row],[Kokonaiskävijämäärä]]*Table_1[[#This Row],[Tapaamis-kerrat /osallistuja]])</f>
        <v>0</v>
      </c>
      <c r="AB4" s="379" t="s">
        <v>57</v>
      </c>
      <c r="AC4" s="454"/>
      <c r="AD4" s="455"/>
      <c r="AE4" s="463"/>
      <c r="AF4" s="388" t="s">
        <v>57</v>
      </c>
      <c r="AG4" s="389" t="s">
        <v>57</v>
      </c>
      <c r="AH4" s="390" t="s">
        <v>57</v>
      </c>
      <c r="AI4" s="390" t="s">
        <v>57</v>
      </c>
      <c r="AJ4" s="391" t="s">
        <v>56</v>
      </c>
      <c r="AK4" s="392" t="s">
        <v>57</v>
      </c>
      <c r="AL4" s="392" t="s">
        <v>57</v>
      </c>
      <c r="AM4" s="392" t="s">
        <v>57</v>
      </c>
      <c r="AN4" s="393" t="s">
        <v>57</v>
      </c>
      <c r="AO4" s="394" t="s">
        <v>57</v>
      </c>
    </row>
    <row r="5" spans="1:41" ht="15.75" customHeight="1" x14ac:dyDescent="0.3">
      <c r="A5" s="371"/>
      <c r="B5" s="372"/>
      <c r="C5" s="373" t="s">
        <v>43</v>
      </c>
      <c r="D5" s="374" t="str">
        <f>IF(Table_1[[#This Row],[SISÄLLÖN NIMI]]="","",1)</f>
        <v/>
      </c>
      <c r="E5" s="375"/>
      <c r="F5" s="375"/>
      <c r="G5" s="373" t="s">
        <v>57</v>
      </c>
      <c r="H5" s="376" t="s">
        <v>57</v>
      </c>
      <c r="I5" s="377" t="s">
        <v>57</v>
      </c>
      <c r="J5" s="378" t="s">
        <v>47</v>
      </c>
      <c r="K5" s="376" t="s">
        <v>57</v>
      </c>
      <c r="L5" s="379" t="s">
        <v>57</v>
      </c>
      <c r="M5" s="380"/>
      <c r="N5" s="381" t="s">
        <v>57</v>
      </c>
      <c r="O5" s="382"/>
      <c r="P5" s="380"/>
      <c r="Q5" s="380"/>
      <c r="R5" s="383"/>
      <c r="S5" s="384">
        <f>IF(Table_1[[#This Row],[Kesto (min) /tapaaminen]]&lt;1,0,(Table_1[[#This Row],[Sisältöjen määrä 
]]*Table_1[[#This Row],[Kesto (min) /tapaaminen]]*Table_1[[#This Row],[Tapaamis-kerrat /osallistuja]]))</f>
        <v>0</v>
      </c>
      <c r="T5" s="355" t="str">
        <f>IF(Table_1[[#This Row],[SISÄLLÖN NIMI]]="","",IF(Table_1[[#This Row],[Toteutuminen]]="Ei osallistujia",0,IF(Table_1[[#This Row],[Toteutuminen]]="Peruttu",0,1)))</f>
        <v/>
      </c>
      <c r="U5" s="385"/>
      <c r="V5" s="374"/>
      <c r="W5" s="386"/>
      <c r="X5" s="387">
        <f>Table_1[[#This Row],[Kävijämäärä a) lapset]]+Table_1[[#This Row],[Kävijämäärä b) aikuiset]]</f>
        <v>0</v>
      </c>
      <c r="Y5" s="387">
        <f>IF(Table_1[[#This Row],[Kokonaiskävijämäärä]]&lt;1,0,Table_1[[#This Row],[Kävijämäärä a) lapset]]*Table_1[[#This Row],[Tapaamis-kerrat /osallistuja]])</f>
        <v>0</v>
      </c>
      <c r="Z5" s="387">
        <f>IF(Table_1[[#This Row],[Kokonaiskävijämäärä]]&lt;1,0,Table_1[[#This Row],[Kävijämäärä b) aikuiset]]*Table_1[[#This Row],[Tapaamis-kerrat /osallistuja]])</f>
        <v>0</v>
      </c>
      <c r="AA5" s="387">
        <f>IF(Table_1[[#This Row],[Kokonaiskävijämäärä]]&lt;1,0,Table_1[[#This Row],[Kokonaiskävijämäärä]]*Table_1[[#This Row],[Tapaamis-kerrat /osallistuja]])</f>
        <v>0</v>
      </c>
      <c r="AB5" s="379" t="s">
        <v>57</v>
      </c>
      <c r="AC5" s="454"/>
      <c r="AD5" s="455"/>
      <c r="AE5" s="463"/>
      <c r="AF5" s="388" t="s">
        <v>57</v>
      </c>
      <c r="AG5" s="389" t="s">
        <v>57</v>
      </c>
      <c r="AH5" s="390" t="s">
        <v>57</v>
      </c>
      <c r="AI5" s="390" t="s">
        <v>57</v>
      </c>
      <c r="AJ5" s="391" t="s">
        <v>56</v>
      </c>
      <c r="AK5" s="392" t="s">
        <v>57</v>
      </c>
      <c r="AL5" s="392" t="s">
        <v>57</v>
      </c>
      <c r="AM5" s="392" t="s">
        <v>57</v>
      </c>
      <c r="AN5" s="393" t="s">
        <v>57</v>
      </c>
      <c r="AO5" s="394" t="s">
        <v>57</v>
      </c>
    </row>
    <row r="6" spans="1:41" ht="15.75" customHeight="1" x14ac:dyDescent="0.3">
      <c r="A6" s="371"/>
      <c r="B6" s="372"/>
      <c r="C6" s="373" t="s">
        <v>43</v>
      </c>
      <c r="D6" s="374" t="str">
        <f>IF(Table_1[[#This Row],[SISÄLLÖN NIMI]]="","",1)</f>
        <v/>
      </c>
      <c r="E6" s="375"/>
      <c r="F6" s="375"/>
      <c r="G6" s="373" t="s">
        <v>57</v>
      </c>
      <c r="H6" s="376" t="s">
        <v>57</v>
      </c>
      <c r="I6" s="377" t="s">
        <v>57</v>
      </c>
      <c r="J6" s="378" t="s">
        <v>47</v>
      </c>
      <c r="K6" s="376" t="s">
        <v>57</v>
      </c>
      <c r="L6" s="379" t="s">
        <v>57</v>
      </c>
      <c r="M6" s="380"/>
      <c r="N6" s="381" t="s">
        <v>57</v>
      </c>
      <c r="O6" s="382"/>
      <c r="P6" s="380"/>
      <c r="Q6" s="380"/>
      <c r="R6" s="383"/>
      <c r="S6" s="384">
        <f>IF(Table_1[[#This Row],[Kesto (min) /tapaaminen]]&lt;1,0,(Table_1[[#This Row],[Sisältöjen määrä 
]]*Table_1[[#This Row],[Kesto (min) /tapaaminen]]*Table_1[[#This Row],[Tapaamis-kerrat /osallistuja]]))</f>
        <v>0</v>
      </c>
      <c r="T6" s="355" t="str">
        <f>IF(Table_1[[#This Row],[SISÄLLÖN NIMI]]="","",IF(Table_1[[#This Row],[Toteutuminen]]="Ei osallistujia",0,IF(Table_1[[#This Row],[Toteutuminen]]="Peruttu",0,1)))</f>
        <v/>
      </c>
      <c r="U6" s="385"/>
      <c r="V6" s="374"/>
      <c r="W6" s="386"/>
      <c r="X6" s="387">
        <f>Table_1[[#This Row],[Kävijämäärä a) lapset]]+Table_1[[#This Row],[Kävijämäärä b) aikuiset]]</f>
        <v>0</v>
      </c>
      <c r="Y6" s="387">
        <f>IF(Table_1[[#This Row],[Kokonaiskävijämäärä]]&lt;1,0,Table_1[[#This Row],[Kävijämäärä a) lapset]]*Table_1[[#This Row],[Tapaamis-kerrat /osallistuja]])</f>
        <v>0</v>
      </c>
      <c r="Z6" s="387">
        <f>IF(Table_1[[#This Row],[Kokonaiskävijämäärä]]&lt;1,0,Table_1[[#This Row],[Kävijämäärä b) aikuiset]]*Table_1[[#This Row],[Tapaamis-kerrat /osallistuja]])</f>
        <v>0</v>
      </c>
      <c r="AA6" s="387">
        <f>IF(Table_1[[#This Row],[Kokonaiskävijämäärä]]&lt;1,0,Table_1[[#This Row],[Kokonaiskävijämäärä]]*Table_1[[#This Row],[Tapaamis-kerrat /osallistuja]])</f>
        <v>0</v>
      </c>
      <c r="AB6" s="379" t="s">
        <v>57</v>
      </c>
      <c r="AC6" s="454"/>
      <c r="AD6" s="455"/>
      <c r="AE6" s="463"/>
      <c r="AF6" s="388" t="s">
        <v>57</v>
      </c>
      <c r="AG6" s="389" t="s">
        <v>57</v>
      </c>
      <c r="AH6" s="390" t="s">
        <v>57</v>
      </c>
      <c r="AI6" s="390" t="s">
        <v>57</v>
      </c>
      <c r="AJ6" s="391" t="s">
        <v>56</v>
      </c>
      <c r="AK6" s="392" t="s">
        <v>57</v>
      </c>
      <c r="AL6" s="392" t="s">
        <v>57</v>
      </c>
      <c r="AM6" s="392" t="s">
        <v>57</v>
      </c>
      <c r="AN6" s="393" t="s">
        <v>57</v>
      </c>
      <c r="AO6" s="394" t="s">
        <v>57</v>
      </c>
    </row>
    <row r="7" spans="1:41" ht="15.75" customHeight="1" x14ac:dyDescent="0.3">
      <c r="A7" s="371"/>
      <c r="B7" s="372"/>
      <c r="C7" s="373" t="s">
        <v>43</v>
      </c>
      <c r="D7" s="374" t="str">
        <f>IF(Table_1[[#This Row],[SISÄLLÖN NIMI]]="","",1)</f>
        <v/>
      </c>
      <c r="E7" s="375"/>
      <c r="F7" s="375"/>
      <c r="G7" s="373" t="s">
        <v>57</v>
      </c>
      <c r="H7" s="376" t="s">
        <v>57</v>
      </c>
      <c r="I7" s="377" t="s">
        <v>57</v>
      </c>
      <c r="J7" s="378" t="s">
        <v>47</v>
      </c>
      <c r="K7" s="376" t="s">
        <v>57</v>
      </c>
      <c r="L7" s="379" t="s">
        <v>57</v>
      </c>
      <c r="M7" s="380"/>
      <c r="N7" s="381" t="s">
        <v>57</v>
      </c>
      <c r="O7" s="382"/>
      <c r="P7" s="380"/>
      <c r="Q7" s="380"/>
      <c r="R7" s="383"/>
      <c r="S7" s="384">
        <f>IF(Table_1[[#This Row],[Kesto (min) /tapaaminen]]&lt;1,0,(Table_1[[#This Row],[Sisältöjen määrä 
]]*Table_1[[#This Row],[Kesto (min) /tapaaminen]]*Table_1[[#This Row],[Tapaamis-kerrat /osallistuja]]))</f>
        <v>0</v>
      </c>
      <c r="T7" s="355" t="str">
        <f>IF(Table_1[[#This Row],[SISÄLLÖN NIMI]]="","",IF(Table_1[[#This Row],[Toteutuminen]]="Ei osallistujia",0,IF(Table_1[[#This Row],[Toteutuminen]]="Peruttu",0,1)))</f>
        <v/>
      </c>
      <c r="U7" s="385"/>
      <c r="V7" s="374"/>
      <c r="W7" s="386"/>
      <c r="X7" s="387">
        <f>Table_1[[#This Row],[Kävijämäärä a) lapset]]+Table_1[[#This Row],[Kävijämäärä b) aikuiset]]</f>
        <v>0</v>
      </c>
      <c r="Y7" s="387">
        <f>IF(Table_1[[#This Row],[Kokonaiskävijämäärä]]&lt;1,0,Table_1[[#This Row],[Kävijämäärä a) lapset]]*Table_1[[#This Row],[Tapaamis-kerrat /osallistuja]])</f>
        <v>0</v>
      </c>
      <c r="Z7" s="387">
        <f>IF(Table_1[[#This Row],[Kokonaiskävijämäärä]]&lt;1,0,Table_1[[#This Row],[Kävijämäärä b) aikuiset]]*Table_1[[#This Row],[Tapaamis-kerrat /osallistuja]])</f>
        <v>0</v>
      </c>
      <c r="AA7" s="387">
        <f>IF(Table_1[[#This Row],[Kokonaiskävijämäärä]]&lt;1,0,Table_1[[#This Row],[Kokonaiskävijämäärä]]*Table_1[[#This Row],[Tapaamis-kerrat /osallistuja]])</f>
        <v>0</v>
      </c>
      <c r="AB7" s="379" t="s">
        <v>57</v>
      </c>
      <c r="AC7" s="454"/>
      <c r="AD7" s="455"/>
      <c r="AE7" s="463"/>
      <c r="AF7" s="388" t="s">
        <v>57</v>
      </c>
      <c r="AG7" s="389" t="s">
        <v>57</v>
      </c>
      <c r="AH7" s="390" t="s">
        <v>57</v>
      </c>
      <c r="AI7" s="390" t="s">
        <v>57</v>
      </c>
      <c r="AJ7" s="391" t="s">
        <v>56</v>
      </c>
      <c r="AK7" s="392" t="s">
        <v>57</v>
      </c>
      <c r="AL7" s="392" t="s">
        <v>57</v>
      </c>
      <c r="AM7" s="392" t="s">
        <v>57</v>
      </c>
      <c r="AN7" s="393" t="s">
        <v>57</v>
      </c>
      <c r="AO7" s="394" t="s">
        <v>57</v>
      </c>
    </row>
    <row r="8" spans="1:41" ht="15.75" customHeight="1" x14ac:dyDescent="0.3">
      <c r="A8" s="371"/>
      <c r="B8" s="372"/>
      <c r="C8" s="373" t="s">
        <v>43</v>
      </c>
      <c r="D8" s="374" t="str">
        <f>IF(Table_1[[#This Row],[SISÄLLÖN NIMI]]="","",1)</f>
        <v/>
      </c>
      <c r="E8" s="375"/>
      <c r="F8" s="375"/>
      <c r="G8" s="373" t="s">
        <v>57</v>
      </c>
      <c r="H8" s="376" t="s">
        <v>57</v>
      </c>
      <c r="I8" s="377" t="s">
        <v>57</v>
      </c>
      <c r="J8" s="378" t="s">
        <v>47</v>
      </c>
      <c r="K8" s="376" t="s">
        <v>57</v>
      </c>
      <c r="L8" s="379" t="s">
        <v>57</v>
      </c>
      <c r="M8" s="380"/>
      <c r="N8" s="381" t="s">
        <v>57</v>
      </c>
      <c r="O8" s="382"/>
      <c r="P8" s="380"/>
      <c r="Q8" s="380"/>
      <c r="R8" s="383"/>
      <c r="S8" s="384">
        <f>IF(Table_1[[#This Row],[Kesto (min) /tapaaminen]]&lt;1,0,(Table_1[[#This Row],[Sisältöjen määrä 
]]*Table_1[[#This Row],[Kesto (min) /tapaaminen]]*Table_1[[#This Row],[Tapaamis-kerrat /osallistuja]]))</f>
        <v>0</v>
      </c>
      <c r="T8" s="355" t="str">
        <f>IF(Table_1[[#This Row],[SISÄLLÖN NIMI]]="","",IF(Table_1[[#This Row],[Toteutuminen]]="Ei osallistujia",0,IF(Table_1[[#This Row],[Toteutuminen]]="Peruttu",0,1)))</f>
        <v/>
      </c>
      <c r="U8" s="385"/>
      <c r="V8" s="374"/>
      <c r="W8" s="386"/>
      <c r="X8" s="387">
        <f>Table_1[[#This Row],[Kävijämäärä a) lapset]]+Table_1[[#This Row],[Kävijämäärä b) aikuiset]]</f>
        <v>0</v>
      </c>
      <c r="Y8" s="387">
        <f>IF(Table_1[[#This Row],[Kokonaiskävijämäärä]]&lt;1,0,Table_1[[#This Row],[Kävijämäärä a) lapset]]*Table_1[[#This Row],[Tapaamis-kerrat /osallistuja]])</f>
        <v>0</v>
      </c>
      <c r="Z8" s="387">
        <f>IF(Table_1[[#This Row],[Kokonaiskävijämäärä]]&lt;1,0,Table_1[[#This Row],[Kävijämäärä b) aikuiset]]*Table_1[[#This Row],[Tapaamis-kerrat /osallistuja]])</f>
        <v>0</v>
      </c>
      <c r="AA8" s="387">
        <f>IF(Table_1[[#This Row],[Kokonaiskävijämäärä]]&lt;1,0,Table_1[[#This Row],[Kokonaiskävijämäärä]]*Table_1[[#This Row],[Tapaamis-kerrat /osallistuja]])</f>
        <v>0</v>
      </c>
      <c r="AB8" s="379" t="s">
        <v>57</v>
      </c>
      <c r="AC8" s="454"/>
      <c r="AD8" s="455"/>
      <c r="AE8" s="463"/>
      <c r="AF8" s="388" t="s">
        <v>57</v>
      </c>
      <c r="AG8" s="389" t="s">
        <v>57</v>
      </c>
      <c r="AH8" s="390" t="s">
        <v>57</v>
      </c>
      <c r="AI8" s="390" t="s">
        <v>57</v>
      </c>
      <c r="AJ8" s="391" t="s">
        <v>56</v>
      </c>
      <c r="AK8" s="392" t="s">
        <v>57</v>
      </c>
      <c r="AL8" s="392" t="s">
        <v>57</v>
      </c>
      <c r="AM8" s="392" t="s">
        <v>57</v>
      </c>
      <c r="AN8" s="393" t="s">
        <v>57</v>
      </c>
      <c r="AO8" s="394" t="s">
        <v>57</v>
      </c>
    </row>
    <row r="9" spans="1:41" ht="15.75" customHeight="1" x14ac:dyDescent="0.3">
      <c r="A9" s="371"/>
      <c r="B9" s="372"/>
      <c r="C9" s="373" t="s">
        <v>43</v>
      </c>
      <c r="D9" s="374" t="str">
        <f>IF(Table_1[[#This Row],[SISÄLLÖN NIMI]]="","",1)</f>
        <v/>
      </c>
      <c r="E9" s="375"/>
      <c r="F9" s="375"/>
      <c r="G9" s="373" t="s">
        <v>57</v>
      </c>
      <c r="H9" s="376" t="s">
        <v>57</v>
      </c>
      <c r="I9" s="377" t="s">
        <v>57</v>
      </c>
      <c r="J9" s="378" t="s">
        <v>47</v>
      </c>
      <c r="K9" s="376" t="s">
        <v>57</v>
      </c>
      <c r="L9" s="379" t="s">
        <v>57</v>
      </c>
      <c r="M9" s="380"/>
      <c r="N9" s="381" t="s">
        <v>57</v>
      </c>
      <c r="O9" s="382"/>
      <c r="P9" s="380"/>
      <c r="Q9" s="380"/>
      <c r="R9" s="383"/>
      <c r="S9" s="384">
        <f>IF(Table_1[[#This Row],[Kesto (min) /tapaaminen]]&lt;1,0,(Table_1[[#This Row],[Sisältöjen määrä 
]]*Table_1[[#This Row],[Kesto (min) /tapaaminen]]*Table_1[[#This Row],[Tapaamis-kerrat /osallistuja]]))</f>
        <v>0</v>
      </c>
      <c r="T9" s="355" t="str">
        <f>IF(Table_1[[#This Row],[SISÄLLÖN NIMI]]="","",IF(Table_1[[#This Row],[Toteutuminen]]="Ei osallistujia",0,IF(Table_1[[#This Row],[Toteutuminen]]="Peruttu",0,1)))</f>
        <v/>
      </c>
      <c r="U9" s="385"/>
      <c r="V9" s="374"/>
      <c r="W9" s="386"/>
      <c r="X9" s="387">
        <f>Table_1[[#This Row],[Kävijämäärä a) lapset]]+Table_1[[#This Row],[Kävijämäärä b) aikuiset]]</f>
        <v>0</v>
      </c>
      <c r="Y9" s="387">
        <f>IF(Table_1[[#This Row],[Kokonaiskävijämäärä]]&lt;1,0,Table_1[[#This Row],[Kävijämäärä a) lapset]]*Table_1[[#This Row],[Tapaamis-kerrat /osallistuja]])</f>
        <v>0</v>
      </c>
      <c r="Z9" s="387">
        <f>IF(Table_1[[#This Row],[Kokonaiskävijämäärä]]&lt;1,0,Table_1[[#This Row],[Kävijämäärä b) aikuiset]]*Table_1[[#This Row],[Tapaamis-kerrat /osallistuja]])</f>
        <v>0</v>
      </c>
      <c r="AA9" s="387">
        <f>IF(Table_1[[#This Row],[Kokonaiskävijämäärä]]&lt;1,0,Table_1[[#This Row],[Kokonaiskävijämäärä]]*Table_1[[#This Row],[Tapaamis-kerrat /osallistuja]])</f>
        <v>0</v>
      </c>
      <c r="AB9" s="379" t="s">
        <v>57</v>
      </c>
      <c r="AC9" s="454"/>
      <c r="AD9" s="455"/>
      <c r="AE9" s="463"/>
      <c r="AF9" s="388" t="s">
        <v>57</v>
      </c>
      <c r="AG9" s="389" t="s">
        <v>57</v>
      </c>
      <c r="AH9" s="390" t="s">
        <v>57</v>
      </c>
      <c r="AI9" s="390" t="s">
        <v>57</v>
      </c>
      <c r="AJ9" s="391" t="s">
        <v>56</v>
      </c>
      <c r="AK9" s="392" t="s">
        <v>57</v>
      </c>
      <c r="AL9" s="392" t="s">
        <v>57</v>
      </c>
      <c r="AM9" s="392" t="s">
        <v>57</v>
      </c>
      <c r="AN9" s="393" t="s">
        <v>57</v>
      </c>
      <c r="AO9" s="394" t="s">
        <v>57</v>
      </c>
    </row>
    <row r="10" spans="1:41" ht="15.75" customHeight="1" x14ac:dyDescent="0.3">
      <c r="A10" s="371"/>
      <c r="B10" s="372"/>
      <c r="C10" s="373" t="s">
        <v>43</v>
      </c>
      <c r="D10" s="374" t="str">
        <f>IF(Table_1[[#This Row],[SISÄLLÖN NIMI]]="","",1)</f>
        <v/>
      </c>
      <c r="E10" s="375"/>
      <c r="F10" s="375"/>
      <c r="G10" s="373" t="s">
        <v>57</v>
      </c>
      <c r="H10" s="376" t="s">
        <v>57</v>
      </c>
      <c r="I10" s="377" t="s">
        <v>57</v>
      </c>
      <c r="J10" s="378" t="s">
        <v>47</v>
      </c>
      <c r="K10" s="376" t="s">
        <v>57</v>
      </c>
      <c r="L10" s="379" t="s">
        <v>57</v>
      </c>
      <c r="M10" s="380"/>
      <c r="N10" s="381" t="s">
        <v>57</v>
      </c>
      <c r="O10" s="382"/>
      <c r="P10" s="380"/>
      <c r="Q10" s="380"/>
      <c r="R10" s="383"/>
      <c r="S10" s="384">
        <f>IF(Table_1[[#This Row],[Kesto (min) /tapaaminen]]&lt;1,0,(Table_1[[#This Row],[Sisältöjen määrä 
]]*Table_1[[#This Row],[Kesto (min) /tapaaminen]]*Table_1[[#This Row],[Tapaamis-kerrat /osallistuja]]))</f>
        <v>0</v>
      </c>
      <c r="T10" s="355" t="str">
        <f>IF(Table_1[[#This Row],[SISÄLLÖN NIMI]]="","",IF(Table_1[[#This Row],[Toteutuminen]]="Ei osallistujia",0,IF(Table_1[[#This Row],[Toteutuminen]]="Peruttu",0,1)))</f>
        <v/>
      </c>
      <c r="U10" s="385"/>
      <c r="V10" s="374"/>
      <c r="W10" s="386"/>
      <c r="X10" s="387">
        <f>Table_1[[#This Row],[Kävijämäärä a) lapset]]+Table_1[[#This Row],[Kävijämäärä b) aikuiset]]</f>
        <v>0</v>
      </c>
      <c r="Y10" s="387">
        <f>IF(Table_1[[#This Row],[Kokonaiskävijämäärä]]&lt;1,0,Table_1[[#This Row],[Kävijämäärä a) lapset]]*Table_1[[#This Row],[Tapaamis-kerrat /osallistuja]])</f>
        <v>0</v>
      </c>
      <c r="Z10" s="387">
        <f>IF(Table_1[[#This Row],[Kokonaiskävijämäärä]]&lt;1,0,Table_1[[#This Row],[Kävijämäärä b) aikuiset]]*Table_1[[#This Row],[Tapaamis-kerrat /osallistuja]])</f>
        <v>0</v>
      </c>
      <c r="AA10" s="387">
        <f>IF(Table_1[[#This Row],[Kokonaiskävijämäärä]]&lt;1,0,Table_1[[#This Row],[Kokonaiskävijämäärä]]*Table_1[[#This Row],[Tapaamis-kerrat /osallistuja]])</f>
        <v>0</v>
      </c>
      <c r="AB10" s="379" t="s">
        <v>57</v>
      </c>
      <c r="AC10" s="454"/>
      <c r="AD10" s="455"/>
      <c r="AE10" s="463"/>
      <c r="AF10" s="388" t="s">
        <v>57</v>
      </c>
      <c r="AG10" s="389" t="s">
        <v>57</v>
      </c>
      <c r="AH10" s="390" t="s">
        <v>57</v>
      </c>
      <c r="AI10" s="390" t="s">
        <v>57</v>
      </c>
      <c r="AJ10" s="391" t="s">
        <v>56</v>
      </c>
      <c r="AK10" s="392" t="s">
        <v>57</v>
      </c>
      <c r="AL10" s="392" t="s">
        <v>57</v>
      </c>
      <c r="AM10" s="392" t="s">
        <v>57</v>
      </c>
      <c r="AN10" s="393" t="s">
        <v>57</v>
      </c>
      <c r="AO10" s="394" t="s">
        <v>57</v>
      </c>
    </row>
    <row r="11" spans="1:41" ht="15.75" customHeight="1" x14ac:dyDescent="0.3">
      <c r="A11" s="371"/>
      <c r="B11" s="372"/>
      <c r="C11" s="373" t="s">
        <v>43</v>
      </c>
      <c r="D11" s="374" t="str">
        <f>IF(Table_1[[#This Row],[SISÄLLÖN NIMI]]="","",1)</f>
        <v/>
      </c>
      <c r="E11" s="375"/>
      <c r="F11" s="375"/>
      <c r="G11" s="373" t="s">
        <v>57</v>
      </c>
      <c r="H11" s="376" t="s">
        <v>57</v>
      </c>
      <c r="I11" s="377" t="s">
        <v>57</v>
      </c>
      <c r="J11" s="378" t="s">
        <v>47</v>
      </c>
      <c r="K11" s="376" t="s">
        <v>57</v>
      </c>
      <c r="L11" s="379" t="s">
        <v>57</v>
      </c>
      <c r="M11" s="380"/>
      <c r="N11" s="381" t="s">
        <v>57</v>
      </c>
      <c r="O11" s="382"/>
      <c r="P11" s="380"/>
      <c r="Q11" s="380"/>
      <c r="R11" s="383"/>
      <c r="S11" s="384">
        <f>IF(Table_1[[#This Row],[Kesto (min) /tapaaminen]]&lt;1,0,(Table_1[[#This Row],[Sisältöjen määrä 
]]*Table_1[[#This Row],[Kesto (min) /tapaaminen]]*Table_1[[#This Row],[Tapaamis-kerrat /osallistuja]]))</f>
        <v>0</v>
      </c>
      <c r="T11" s="355" t="str">
        <f>IF(Table_1[[#This Row],[SISÄLLÖN NIMI]]="","",IF(Table_1[[#This Row],[Toteutuminen]]="Ei osallistujia",0,IF(Table_1[[#This Row],[Toteutuminen]]="Peruttu",0,1)))</f>
        <v/>
      </c>
      <c r="U11" s="385"/>
      <c r="V11" s="374"/>
      <c r="W11" s="386"/>
      <c r="X11" s="387">
        <f>Table_1[[#This Row],[Kävijämäärä a) lapset]]+Table_1[[#This Row],[Kävijämäärä b) aikuiset]]</f>
        <v>0</v>
      </c>
      <c r="Y11" s="387">
        <f>IF(Table_1[[#This Row],[Kokonaiskävijämäärä]]&lt;1,0,Table_1[[#This Row],[Kävijämäärä a) lapset]]*Table_1[[#This Row],[Tapaamis-kerrat /osallistuja]])</f>
        <v>0</v>
      </c>
      <c r="Z11" s="387">
        <f>IF(Table_1[[#This Row],[Kokonaiskävijämäärä]]&lt;1,0,Table_1[[#This Row],[Kävijämäärä b) aikuiset]]*Table_1[[#This Row],[Tapaamis-kerrat /osallistuja]])</f>
        <v>0</v>
      </c>
      <c r="AA11" s="387">
        <f>IF(Table_1[[#This Row],[Kokonaiskävijämäärä]]&lt;1,0,Table_1[[#This Row],[Kokonaiskävijämäärä]]*Table_1[[#This Row],[Tapaamis-kerrat /osallistuja]])</f>
        <v>0</v>
      </c>
      <c r="AB11" s="379" t="s">
        <v>57</v>
      </c>
      <c r="AC11" s="454"/>
      <c r="AD11" s="455"/>
      <c r="AE11" s="463"/>
      <c r="AF11" s="388" t="s">
        <v>57</v>
      </c>
      <c r="AG11" s="389" t="s">
        <v>57</v>
      </c>
      <c r="AH11" s="390" t="s">
        <v>57</v>
      </c>
      <c r="AI11" s="390" t="s">
        <v>57</v>
      </c>
      <c r="AJ11" s="391" t="s">
        <v>56</v>
      </c>
      <c r="AK11" s="392" t="s">
        <v>57</v>
      </c>
      <c r="AL11" s="392" t="s">
        <v>57</v>
      </c>
      <c r="AM11" s="392" t="s">
        <v>57</v>
      </c>
      <c r="AN11" s="393" t="s">
        <v>57</v>
      </c>
      <c r="AO11" s="394" t="s">
        <v>57</v>
      </c>
    </row>
    <row r="12" spans="1:41" ht="15.75" customHeight="1" x14ac:dyDescent="0.3">
      <c r="A12" s="371"/>
      <c r="B12" s="372"/>
      <c r="C12" s="373" t="s">
        <v>43</v>
      </c>
      <c r="D12" s="374" t="str">
        <f>IF(Table_1[[#This Row],[SISÄLLÖN NIMI]]="","",1)</f>
        <v/>
      </c>
      <c r="E12" s="375"/>
      <c r="F12" s="375"/>
      <c r="G12" s="373" t="s">
        <v>57</v>
      </c>
      <c r="H12" s="376" t="s">
        <v>57</v>
      </c>
      <c r="I12" s="377" t="s">
        <v>57</v>
      </c>
      <c r="J12" s="378" t="s">
        <v>47</v>
      </c>
      <c r="K12" s="376" t="s">
        <v>57</v>
      </c>
      <c r="L12" s="379" t="s">
        <v>57</v>
      </c>
      <c r="M12" s="380"/>
      <c r="N12" s="381" t="s">
        <v>57</v>
      </c>
      <c r="O12" s="382"/>
      <c r="P12" s="380"/>
      <c r="Q12" s="380"/>
      <c r="R12" s="383"/>
      <c r="S12" s="384">
        <f>IF(Table_1[[#This Row],[Kesto (min) /tapaaminen]]&lt;1,0,(Table_1[[#This Row],[Sisältöjen määrä 
]]*Table_1[[#This Row],[Kesto (min) /tapaaminen]]*Table_1[[#This Row],[Tapaamis-kerrat /osallistuja]]))</f>
        <v>0</v>
      </c>
      <c r="T12" s="355" t="str">
        <f>IF(Table_1[[#This Row],[SISÄLLÖN NIMI]]="","",IF(Table_1[[#This Row],[Toteutuminen]]="Ei osallistujia",0,IF(Table_1[[#This Row],[Toteutuminen]]="Peruttu",0,1)))</f>
        <v/>
      </c>
      <c r="U12" s="385"/>
      <c r="V12" s="374"/>
      <c r="W12" s="386"/>
      <c r="X12" s="387">
        <f>Table_1[[#This Row],[Kävijämäärä a) lapset]]+Table_1[[#This Row],[Kävijämäärä b) aikuiset]]</f>
        <v>0</v>
      </c>
      <c r="Y12" s="387">
        <f>IF(Table_1[[#This Row],[Kokonaiskävijämäärä]]&lt;1,0,Table_1[[#This Row],[Kävijämäärä a) lapset]]*Table_1[[#This Row],[Tapaamis-kerrat /osallistuja]])</f>
        <v>0</v>
      </c>
      <c r="Z12" s="387">
        <f>IF(Table_1[[#This Row],[Kokonaiskävijämäärä]]&lt;1,0,Table_1[[#This Row],[Kävijämäärä b) aikuiset]]*Table_1[[#This Row],[Tapaamis-kerrat /osallistuja]])</f>
        <v>0</v>
      </c>
      <c r="AA12" s="387">
        <f>IF(Table_1[[#This Row],[Kokonaiskävijämäärä]]&lt;1,0,Table_1[[#This Row],[Kokonaiskävijämäärä]]*Table_1[[#This Row],[Tapaamis-kerrat /osallistuja]])</f>
        <v>0</v>
      </c>
      <c r="AB12" s="379" t="s">
        <v>57</v>
      </c>
      <c r="AC12" s="454"/>
      <c r="AD12" s="455"/>
      <c r="AE12" s="463"/>
      <c r="AF12" s="388" t="s">
        <v>57</v>
      </c>
      <c r="AG12" s="389" t="s">
        <v>57</v>
      </c>
      <c r="AH12" s="390" t="s">
        <v>57</v>
      </c>
      <c r="AI12" s="390" t="s">
        <v>57</v>
      </c>
      <c r="AJ12" s="391" t="s">
        <v>56</v>
      </c>
      <c r="AK12" s="392" t="s">
        <v>57</v>
      </c>
      <c r="AL12" s="392" t="s">
        <v>57</v>
      </c>
      <c r="AM12" s="392" t="s">
        <v>57</v>
      </c>
      <c r="AN12" s="393" t="s">
        <v>57</v>
      </c>
      <c r="AO12" s="394" t="s">
        <v>57</v>
      </c>
    </row>
    <row r="13" spans="1:41" ht="15.75" customHeight="1" x14ac:dyDescent="0.3">
      <c r="A13" s="371"/>
      <c r="B13" s="372"/>
      <c r="C13" s="373" t="s">
        <v>43</v>
      </c>
      <c r="D13" s="374" t="str">
        <f>IF(Table_1[[#This Row],[SISÄLLÖN NIMI]]="","",1)</f>
        <v/>
      </c>
      <c r="E13" s="375"/>
      <c r="F13" s="375"/>
      <c r="G13" s="373" t="s">
        <v>57</v>
      </c>
      <c r="H13" s="376" t="s">
        <v>57</v>
      </c>
      <c r="I13" s="377" t="s">
        <v>57</v>
      </c>
      <c r="J13" s="378" t="s">
        <v>47</v>
      </c>
      <c r="K13" s="376" t="s">
        <v>57</v>
      </c>
      <c r="L13" s="379" t="s">
        <v>57</v>
      </c>
      <c r="M13" s="380"/>
      <c r="N13" s="381" t="s">
        <v>57</v>
      </c>
      <c r="O13" s="382"/>
      <c r="P13" s="380"/>
      <c r="Q13" s="380"/>
      <c r="R13" s="383"/>
      <c r="S13" s="384">
        <f>IF(Table_1[[#This Row],[Kesto (min) /tapaaminen]]&lt;1,0,(Table_1[[#This Row],[Sisältöjen määrä 
]]*Table_1[[#This Row],[Kesto (min) /tapaaminen]]*Table_1[[#This Row],[Tapaamis-kerrat /osallistuja]]))</f>
        <v>0</v>
      </c>
      <c r="T13" s="355" t="str">
        <f>IF(Table_1[[#This Row],[SISÄLLÖN NIMI]]="","",IF(Table_1[[#This Row],[Toteutuminen]]="Ei osallistujia",0,IF(Table_1[[#This Row],[Toteutuminen]]="Peruttu",0,1)))</f>
        <v/>
      </c>
      <c r="U13" s="385"/>
      <c r="V13" s="374"/>
      <c r="W13" s="386"/>
      <c r="X13" s="387">
        <f>Table_1[[#This Row],[Kävijämäärä a) lapset]]+Table_1[[#This Row],[Kävijämäärä b) aikuiset]]</f>
        <v>0</v>
      </c>
      <c r="Y13" s="387">
        <f>IF(Table_1[[#This Row],[Kokonaiskävijämäärä]]&lt;1,0,Table_1[[#This Row],[Kävijämäärä a) lapset]]*Table_1[[#This Row],[Tapaamis-kerrat /osallistuja]])</f>
        <v>0</v>
      </c>
      <c r="Z13" s="387">
        <f>IF(Table_1[[#This Row],[Kokonaiskävijämäärä]]&lt;1,0,Table_1[[#This Row],[Kävijämäärä b) aikuiset]]*Table_1[[#This Row],[Tapaamis-kerrat /osallistuja]])</f>
        <v>0</v>
      </c>
      <c r="AA13" s="387">
        <f>IF(Table_1[[#This Row],[Kokonaiskävijämäärä]]&lt;1,0,Table_1[[#This Row],[Kokonaiskävijämäärä]]*Table_1[[#This Row],[Tapaamis-kerrat /osallistuja]])</f>
        <v>0</v>
      </c>
      <c r="AB13" s="379" t="s">
        <v>57</v>
      </c>
      <c r="AC13" s="454"/>
      <c r="AD13" s="455"/>
      <c r="AE13" s="463"/>
      <c r="AF13" s="388" t="s">
        <v>57</v>
      </c>
      <c r="AG13" s="389" t="s">
        <v>57</v>
      </c>
      <c r="AH13" s="390" t="s">
        <v>57</v>
      </c>
      <c r="AI13" s="390" t="s">
        <v>57</v>
      </c>
      <c r="AJ13" s="391" t="s">
        <v>56</v>
      </c>
      <c r="AK13" s="392" t="s">
        <v>57</v>
      </c>
      <c r="AL13" s="392" t="s">
        <v>57</v>
      </c>
      <c r="AM13" s="392" t="s">
        <v>57</v>
      </c>
      <c r="AN13" s="393" t="s">
        <v>57</v>
      </c>
      <c r="AO13" s="394" t="s">
        <v>57</v>
      </c>
    </row>
    <row r="14" spans="1:41" ht="15.75" customHeight="1" x14ac:dyDescent="0.3">
      <c r="A14" s="371"/>
      <c r="B14" s="372"/>
      <c r="C14" s="373" t="s">
        <v>43</v>
      </c>
      <c r="D14" s="374" t="str">
        <f>IF(Table_1[[#This Row],[SISÄLLÖN NIMI]]="","",1)</f>
        <v/>
      </c>
      <c r="E14" s="375"/>
      <c r="F14" s="375"/>
      <c r="G14" s="373" t="s">
        <v>57</v>
      </c>
      <c r="H14" s="376" t="s">
        <v>57</v>
      </c>
      <c r="I14" s="377" t="s">
        <v>57</v>
      </c>
      <c r="J14" s="378" t="s">
        <v>47</v>
      </c>
      <c r="K14" s="376" t="s">
        <v>57</v>
      </c>
      <c r="L14" s="379" t="s">
        <v>57</v>
      </c>
      <c r="M14" s="380"/>
      <c r="N14" s="381" t="s">
        <v>57</v>
      </c>
      <c r="O14" s="382"/>
      <c r="P14" s="380"/>
      <c r="Q14" s="380"/>
      <c r="R14" s="383"/>
      <c r="S14" s="384">
        <f>IF(Table_1[[#This Row],[Kesto (min) /tapaaminen]]&lt;1,0,(Table_1[[#This Row],[Sisältöjen määrä 
]]*Table_1[[#This Row],[Kesto (min) /tapaaminen]]*Table_1[[#This Row],[Tapaamis-kerrat /osallistuja]]))</f>
        <v>0</v>
      </c>
      <c r="T14" s="355" t="str">
        <f>IF(Table_1[[#This Row],[SISÄLLÖN NIMI]]="","",IF(Table_1[[#This Row],[Toteutuminen]]="Ei osallistujia",0,IF(Table_1[[#This Row],[Toteutuminen]]="Peruttu",0,1)))</f>
        <v/>
      </c>
      <c r="U14" s="385"/>
      <c r="V14" s="374"/>
      <c r="W14" s="386"/>
      <c r="X14" s="387">
        <f>Table_1[[#This Row],[Kävijämäärä a) lapset]]+Table_1[[#This Row],[Kävijämäärä b) aikuiset]]</f>
        <v>0</v>
      </c>
      <c r="Y14" s="387">
        <f>IF(Table_1[[#This Row],[Kokonaiskävijämäärä]]&lt;1,0,Table_1[[#This Row],[Kävijämäärä a) lapset]]*Table_1[[#This Row],[Tapaamis-kerrat /osallistuja]])</f>
        <v>0</v>
      </c>
      <c r="Z14" s="387">
        <f>IF(Table_1[[#This Row],[Kokonaiskävijämäärä]]&lt;1,0,Table_1[[#This Row],[Kävijämäärä b) aikuiset]]*Table_1[[#This Row],[Tapaamis-kerrat /osallistuja]])</f>
        <v>0</v>
      </c>
      <c r="AA14" s="387">
        <f>IF(Table_1[[#This Row],[Kokonaiskävijämäärä]]&lt;1,0,Table_1[[#This Row],[Kokonaiskävijämäärä]]*Table_1[[#This Row],[Tapaamis-kerrat /osallistuja]])</f>
        <v>0</v>
      </c>
      <c r="AB14" s="379" t="s">
        <v>57</v>
      </c>
      <c r="AC14" s="454"/>
      <c r="AD14" s="455"/>
      <c r="AE14" s="463"/>
      <c r="AF14" s="388" t="s">
        <v>57</v>
      </c>
      <c r="AG14" s="389" t="s">
        <v>57</v>
      </c>
      <c r="AH14" s="390" t="s">
        <v>57</v>
      </c>
      <c r="AI14" s="390" t="s">
        <v>57</v>
      </c>
      <c r="AJ14" s="391" t="s">
        <v>56</v>
      </c>
      <c r="AK14" s="392" t="s">
        <v>57</v>
      </c>
      <c r="AL14" s="392" t="s">
        <v>57</v>
      </c>
      <c r="AM14" s="392" t="s">
        <v>57</v>
      </c>
      <c r="AN14" s="393" t="s">
        <v>57</v>
      </c>
      <c r="AO14" s="394" t="s">
        <v>57</v>
      </c>
    </row>
    <row r="15" spans="1:41" ht="15.75" customHeight="1" x14ac:dyDescent="0.3">
      <c r="A15" s="371"/>
      <c r="B15" s="372"/>
      <c r="C15" s="373" t="s">
        <v>43</v>
      </c>
      <c r="D15" s="374" t="str">
        <f>IF(Table_1[[#This Row],[SISÄLLÖN NIMI]]="","",1)</f>
        <v/>
      </c>
      <c r="E15" s="375"/>
      <c r="F15" s="375"/>
      <c r="G15" s="373" t="s">
        <v>57</v>
      </c>
      <c r="H15" s="376" t="s">
        <v>57</v>
      </c>
      <c r="I15" s="377" t="s">
        <v>57</v>
      </c>
      <c r="J15" s="378" t="s">
        <v>47</v>
      </c>
      <c r="K15" s="376" t="s">
        <v>57</v>
      </c>
      <c r="L15" s="379" t="s">
        <v>57</v>
      </c>
      <c r="M15" s="380"/>
      <c r="N15" s="381" t="s">
        <v>57</v>
      </c>
      <c r="O15" s="382"/>
      <c r="P15" s="380"/>
      <c r="Q15" s="380"/>
      <c r="R15" s="383"/>
      <c r="S15" s="384">
        <f>IF(Table_1[[#This Row],[Kesto (min) /tapaaminen]]&lt;1,0,(Table_1[[#This Row],[Sisältöjen määrä 
]]*Table_1[[#This Row],[Kesto (min) /tapaaminen]]*Table_1[[#This Row],[Tapaamis-kerrat /osallistuja]]))</f>
        <v>0</v>
      </c>
      <c r="T15" s="355" t="str">
        <f>IF(Table_1[[#This Row],[SISÄLLÖN NIMI]]="","",IF(Table_1[[#This Row],[Toteutuminen]]="Ei osallistujia",0,IF(Table_1[[#This Row],[Toteutuminen]]="Peruttu",0,1)))</f>
        <v/>
      </c>
      <c r="U15" s="385"/>
      <c r="V15" s="374"/>
      <c r="W15" s="386"/>
      <c r="X15" s="387">
        <f>Table_1[[#This Row],[Kävijämäärä a) lapset]]+Table_1[[#This Row],[Kävijämäärä b) aikuiset]]</f>
        <v>0</v>
      </c>
      <c r="Y15" s="387">
        <f>IF(Table_1[[#This Row],[Kokonaiskävijämäärä]]&lt;1,0,Table_1[[#This Row],[Kävijämäärä a) lapset]]*Table_1[[#This Row],[Tapaamis-kerrat /osallistuja]])</f>
        <v>0</v>
      </c>
      <c r="Z15" s="387">
        <f>IF(Table_1[[#This Row],[Kokonaiskävijämäärä]]&lt;1,0,Table_1[[#This Row],[Kävijämäärä b) aikuiset]]*Table_1[[#This Row],[Tapaamis-kerrat /osallistuja]])</f>
        <v>0</v>
      </c>
      <c r="AA15" s="387">
        <f>IF(Table_1[[#This Row],[Kokonaiskävijämäärä]]&lt;1,0,Table_1[[#This Row],[Kokonaiskävijämäärä]]*Table_1[[#This Row],[Tapaamis-kerrat /osallistuja]])</f>
        <v>0</v>
      </c>
      <c r="AB15" s="379" t="s">
        <v>57</v>
      </c>
      <c r="AC15" s="454"/>
      <c r="AD15" s="455"/>
      <c r="AE15" s="463"/>
      <c r="AF15" s="388" t="s">
        <v>57</v>
      </c>
      <c r="AG15" s="389" t="s">
        <v>57</v>
      </c>
      <c r="AH15" s="390" t="s">
        <v>57</v>
      </c>
      <c r="AI15" s="390" t="s">
        <v>57</v>
      </c>
      <c r="AJ15" s="391" t="s">
        <v>56</v>
      </c>
      <c r="AK15" s="392" t="s">
        <v>57</v>
      </c>
      <c r="AL15" s="392" t="s">
        <v>57</v>
      </c>
      <c r="AM15" s="392" t="s">
        <v>57</v>
      </c>
      <c r="AN15" s="393" t="s">
        <v>57</v>
      </c>
      <c r="AO15" s="394" t="s">
        <v>57</v>
      </c>
    </row>
    <row r="16" spans="1:41" ht="15.75" customHeight="1" x14ac:dyDescent="0.3">
      <c r="A16" s="371"/>
      <c r="B16" s="372"/>
      <c r="C16" s="373" t="s">
        <v>43</v>
      </c>
      <c r="D16" s="374" t="str">
        <f>IF(Table_1[[#This Row],[SISÄLLÖN NIMI]]="","",1)</f>
        <v/>
      </c>
      <c r="E16" s="375"/>
      <c r="F16" s="375"/>
      <c r="G16" s="373" t="s">
        <v>57</v>
      </c>
      <c r="H16" s="376" t="s">
        <v>57</v>
      </c>
      <c r="I16" s="377" t="s">
        <v>57</v>
      </c>
      <c r="J16" s="378" t="s">
        <v>47</v>
      </c>
      <c r="K16" s="376" t="s">
        <v>57</v>
      </c>
      <c r="L16" s="379" t="s">
        <v>57</v>
      </c>
      <c r="M16" s="380"/>
      <c r="N16" s="381" t="s">
        <v>57</v>
      </c>
      <c r="O16" s="382"/>
      <c r="P16" s="380"/>
      <c r="Q16" s="380"/>
      <c r="R16" s="383"/>
      <c r="S16" s="384">
        <f>IF(Table_1[[#This Row],[Kesto (min) /tapaaminen]]&lt;1,0,(Table_1[[#This Row],[Sisältöjen määrä 
]]*Table_1[[#This Row],[Kesto (min) /tapaaminen]]*Table_1[[#This Row],[Tapaamis-kerrat /osallistuja]]))</f>
        <v>0</v>
      </c>
      <c r="T16" s="355" t="str">
        <f>IF(Table_1[[#This Row],[SISÄLLÖN NIMI]]="","",IF(Table_1[[#This Row],[Toteutuminen]]="Ei osallistujia",0,IF(Table_1[[#This Row],[Toteutuminen]]="Peruttu",0,1)))</f>
        <v/>
      </c>
      <c r="U16" s="385"/>
      <c r="V16" s="374"/>
      <c r="W16" s="386"/>
      <c r="X16" s="387">
        <f>Table_1[[#This Row],[Kävijämäärä a) lapset]]+Table_1[[#This Row],[Kävijämäärä b) aikuiset]]</f>
        <v>0</v>
      </c>
      <c r="Y16" s="387">
        <f>IF(Table_1[[#This Row],[Kokonaiskävijämäärä]]&lt;1,0,Table_1[[#This Row],[Kävijämäärä a) lapset]]*Table_1[[#This Row],[Tapaamis-kerrat /osallistuja]])</f>
        <v>0</v>
      </c>
      <c r="Z16" s="387">
        <f>IF(Table_1[[#This Row],[Kokonaiskävijämäärä]]&lt;1,0,Table_1[[#This Row],[Kävijämäärä b) aikuiset]]*Table_1[[#This Row],[Tapaamis-kerrat /osallistuja]])</f>
        <v>0</v>
      </c>
      <c r="AA16" s="387">
        <f>IF(Table_1[[#This Row],[Kokonaiskävijämäärä]]&lt;1,0,Table_1[[#This Row],[Kokonaiskävijämäärä]]*Table_1[[#This Row],[Tapaamis-kerrat /osallistuja]])</f>
        <v>0</v>
      </c>
      <c r="AB16" s="379" t="s">
        <v>57</v>
      </c>
      <c r="AC16" s="454"/>
      <c r="AD16" s="455"/>
      <c r="AE16" s="463"/>
      <c r="AF16" s="388" t="s">
        <v>57</v>
      </c>
      <c r="AG16" s="389" t="s">
        <v>57</v>
      </c>
      <c r="AH16" s="390" t="s">
        <v>57</v>
      </c>
      <c r="AI16" s="390" t="s">
        <v>57</v>
      </c>
      <c r="AJ16" s="391" t="s">
        <v>56</v>
      </c>
      <c r="AK16" s="392" t="s">
        <v>57</v>
      </c>
      <c r="AL16" s="392" t="s">
        <v>57</v>
      </c>
      <c r="AM16" s="392" t="s">
        <v>57</v>
      </c>
      <c r="AN16" s="393" t="s">
        <v>57</v>
      </c>
      <c r="AO16" s="394" t="s">
        <v>57</v>
      </c>
    </row>
    <row r="17" spans="1:41" ht="15.75" customHeight="1" x14ac:dyDescent="0.3">
      <c r="A17" s="371"/>
      <c r="B17" s="372"/>
      <c r="C17" s="373" t="s">
        <v>43</v>
      </c>
      <c r="D17" s="374" t="str">
        <f>IF(Table_1[[#This Row],[SISÄLLÖN NIMI]]="","",1)</f>
        <v/>
      </c>
      <c r="E17" s="375"/>
      <c r="F17" s="375"/>
      <c r="G17" s="373" t="s">
        <v>57</v>
      </c>
      <c r="H17" s="376" t="s">
        <v>57</v>
      </c>
      <c r="I17" s="377" t="s">
        <v>57</v>
      </c>
      <c r="J17" s="378" t="s">
        <v>47</v>
      </c>
      <c r="K17" s="376" t="s">
        <v>57</v>
      </c>
      <c r="L17" s="379" t="s">
        <v>57</v>
      </c>
      <c r="M17" s="380"/>
      <c r="N17" s="381" t="s">
        <v>57</v>
      </c>
      <c r="O17" s="382"/>
      <c r="P17" s="380"/>
      <c r="Q17" s="380"/>
      <c r="R17" s="383"/>
      <c r="S17" s="384">
        <f>IF(Table_1[[#This Row],[Kesto (min) /tapaaminen]]&lt;1,0,(Table_1[[#This Row],[Sisältöjen määrä 
]]*Table_1[[#This Row],[Kesto (min) /tapaaminen]]*Table_1[[#This Row],[Tapaamis-kerrat /osallistuja]]))</f>
        <v>0</v>
      </c>
      <c r="T17" s="355" t="str">
        <f>IF(Table_1[[#This Row],[SISÄLLÖN NIMI]]="","",IF(Table_1[[#This Row],[Toteutuminen]]="Ei osallistujia",0,IF(Table_1[[#This Row],[Toteutuminen]]="Peruttu",0,1)))</f>
        <v/>
      </c>
      <c r="U17" s="385"/>
      <c r="V17" s="374"/>
      <c r="W17" s="386"/>
      <c r="X17" s="387">
        <f>Table_1[[#This Row],[Kävijämäärä a) lapset]]+Table_1[[#This Row],[Kävijämäärä b) aikuiset]]</f>
        <v>0</v>
      </c>
      <c r="Y17" s="387">
        <f>IF(Table_1[[#This Row],[Kokonaiskävijämäärä]]&lt;1,0,Table_1[[#This Row],[Kävijämäärä a) lapset]]*Table_1[[#This Row],[Tapaamis-kerrat /osallistuja]])</f>
        <v>0</v>
      </c>
      <c r="Z17" s="387">
        <f>IF(Table_1[[#This Row],[Kokonaiskävijämäärä]]&lt;1,0,Table_1[[#This Row],[Kävijämäärä b) aikuiset]]*Table_1[[#This Row],[Tapaamis-kerrat /osallistuja]])</f>
        <v>0</v>
      </c>
      <c r="AA17" s="387">
        <f>IF(Table_1[[#This Row],[Kokonaiskävijämäärä]]&lt;1,0,Table_1[[#This Row],[Kokonaiskävijämäärä]]*Table_1[[#This Row],[Tapaamis-kerrat /osallistuja]])</f>
        <v>0</v>
      </c>
      <c r="AB17" s="379" t="s">
        <v>57</v>
      </c>
      <c r="AC17" s="454"/>
      <c r="AD17" s="455"/>
      <c r="AE17" s="463"/>
      <c r="AF17" s="388" t="s">
        <v>57</v>
      </c>
      <c r="AG17" s="389" t="s">
        <v>57</v>
      </c>
      <c r="AH17" s="390" t="s">
        <v>57</v>
      </c>
      <c r="AI17" s="390" t="s">
        <v>57</v>
      </c>
      <c r="AJ17" s="391" t="s">
        <v>56</v>
      </c>
      <c r="AK17" s="392" t="s">
        <v>57</v>
      </c>
      <c r="AL17" s="392" t="s">
        <v>57</v>
      </c>
      <c r="AM17" s="392" t="s">
        <v>57</v>
      </c>
      <c r="AN17" s="393" t="s">
        <v>57</v>
      </c>
      <c r="AO17" s="394" t="s">
        <v>57</v>
      </c>
    </row>
    <row r="18" spans="1:41" ht="15.75" customHeight="1" x14ac:dyDescent="0.3">
      <c r="A18" s="371"/>
      <c r="B18" s="372"/>
      <c r="C18" s="373" t="s">
        <v>43</v>
      </c>
      <c r="D18" s="374" t="str">
        <f>IF(Table_1[[#This Row],[SISÄLLÖN NIMI]]="","",1)</f>
        <v/>
      </c>
      <c r="E18" s="375"/>
      <c r="F18" s="375"/>
      <c r="G18" s="373" t="s">
        <v>57</v>
      </c>
      <c r="H18" s="376" t="s">
        <v>57</v>
      </c>
      <c r="I18" s="377" t="s">
        <v>57</v>
      </c>
      <c r="J18" s="378" t="s">
        <v>47</v>
      </c>
      <c r="K18" s="376" t="s">
        <v>57</v>
      </c>
      <c r="L18" s="379" t="s">
        <v>57</v>
      </c>
      <c r="M18" s="380"/>
      <c r="N18" s="381" t="s">
        <v>57</v>
      </c>
      <c r="O18" s="382"/>
      <c r="P18" s="380"/>
      <c r="Q18" s="380"/>
      <c r="R18" s="383"/>
      <c r="S18" s="384">
        <f>IF(Table_1[[#This Row],[Kesto (min) /tapaaminen]]&lt;1,0,(Table_1[[#This Row],[Sisältöjen määrä 
]]*Table_1[[#This Row],[Kesto (min) /tapaaminen]]*Table_1[[#This Row],[Tapaamis-kerrat /osallistuja]]))</f>
        <v>0</v>
      </c>
      <c r="T18" s="355" t="str">
        <f>IF(Table_1[[#This Row],[SISÄLLÖN NIMI]]="","",IF(Table_1[[#This Row],[Toteutuminen]]="Ei osallistujia",0,IF(Table_1[[#This Row],[Toteutuminen]]="Peruttu",0,1)))</f>
        <v/>
      </c>
      <c r="U18" s="385"/>
      <c r="V18" s="374"/>
      <c r="W18" s="386"/>
      <c r="X18" s="387">
        <f>Table_1[[#This Row],[Kävijämäärä a) lapset]]+Table_1[[#This Row],[Kävijämäärä b) aikuiset]]</f>
        <v>0</v>
      </c>
      <c r="Y18" s="387">
        <f>IF(Table_1[[#This Row],[Kokonaiskävijämäärä]]&lt;1,0,Table_1[[#This Row],[Kävijämäärä a) lapset]]*Table_1[[#This Row],[Tapaamis-kerrat /osallistuja]])</f>
        <v>0</v>
      </c>
      <c r="Z18" s="387">
        <f>IF(Table_1[[#This Row],[Kokonaiskävijämäärä]]&lt;1,0,Table_1[[#This Row],[Kävijämäärä b) aikuiset]]*Table_1[[#This Row],[Tapaamis-kerrat /osallistuja]])</f>
        <v>0</v>
      </c>
      <c r="AA18" s="387">
        <f>IF(Table_1[[#This Row],[Kokonaiskävijämäärä]]&lt;1,0,Table_1[[#This Row],[Kokonaiskävijämäärä]]*Table_1[[#This Row],[Tapaamis-kerrat /osallistuja]])</f>
        <v>0</v>
      </c>
      <c r="AB18" s="379" t="s">
        <v>57</v>
      </c>
      <c r="AC18" s="454"/>
      <c r="AD18" s="455"/>
      <c r="AE18" s="463"/>
      <c r="AF18" s="388" t="s">
        <v>57</v>
      </c>
      <c r="AG18" s="389" t="s">
        <v>57</v>
      </c>
      <c r="AH18" s="390" t="s">
        <v>57</v>
      </c>
      <c r="AI18" s="390" t="s">
        <v>57</v>
      </c>
      <c r="AJ18" s="391" t="s">
        <v>56</v>
      </c>
      <c r="AK18" s="392" t="s">
        <v>57</v>
      </c>
      <c r="AL18" s="392" t="s">
        <v>57</v>
      </c>
      <c r="AM18" s="392" t="s">
        <v>57</v>
      </c>
      <c r="AN18" s="393" t="s">
        <v>57</v>
      </c>
      <c r="AO18" s="394" t="s">
        <v>57</v>
      </c>
    </row>
    <row r="19" spans="1:41" ht="15.75" customHeight="1" x14ac:dyDescent="0.3">
      <c r="A19" s="371"/>
      <c r="B19" s="372"/>
      <c r="C19" s="373" t="s">
        <v>43</v>
      </c>
      <c r="D19" s="374" t="str">
        <f>IF(Table_1[[#This Row],[SISÄLLÖN NIMI]]="","",1)</f>
        <v/>
      </c>
      <c r="E19" s="375"/>
      <c r="F19" s="375"/>
      <c r="G19" s="373" t="s">
        <v>57</v>
      </c>
      <c r="H19" s="376" t="s">
        <v>57</v>
      </c>
      <c r="I19" s="377" t="s">
        <v>57</v>
      </c>
      <c r="J19" s="378" t="s">
        <v>47</v>
      </c>
      <c r="K19" s="376" t="s">
        <v>57</v>
      </c>
      <c r="L19" s="379" t="s">
        <v>57</v>
      </c>
      <c r="M19" s="380"/>
      <c r="N19" s="381" t="s">
        <v>57</v>
      </c>
      <c r="O19" s="382"/>
      <c r="P19" s="380"/>
      <c r="Q19" s="380"/>
      <c r="R19" s="383"/>
      <c r="S19" s="384">
        <f>IF(Table_1[[#This Row],[Kesto (min) /tapaaminen]]&lt;1,0,(Table_1[[#This Row],[Sisältöjen määrä 
]]*Table_1[[#This Row],[Kesto (min) /tapaaminen]]*Table_1[[#This Row],[Tapaamis-kerrat /osallistuja]]))</f>
        <v>0</v>
      </c>
      <c r="T19" s="355" t="str">
        <f>IF(Table_1[[#This Row],[SISÄLLÖN NIMI]]="","",IF(Table_1[[#This Row],[Toteutuminen]]="Ei osallistujia",0,IF(Table_1[[#This Row],[Toteutuminen]]="Peruttu",0,1)))</f>
        <v/>
      </c>
      <c r="U19" s="385"/>
      <c r="V19" s="374"/>
      <c r="W19" s="386"/>
      <c r="X19" s="387">
        <f>Table_1[[#This Row],[Kävijämäärä a) lapset]]+Table_1[[#This Row],[Kävijämäärä b) aikuiset]]</f>
        <v>0</v>
      </c>
      <c r="Y19" s="387">
        <f>IF(Table_1[[#This Row],[Kokonaiskävijämäärä]]&lt;1,0,Table_1[[#This Row],[Kävijämäärä a) lapset]]*Table_1[[#This Row],[Tapaamis-kerrat /osallistuja]])</f>
        <v>0</v>
      </c>
      <c r="Z19" s="387">
        <f>IF(Table_1[[#This Row],[Kokonaiskävijämäärä]]&lt;1,0,Table_1[[#This Row],[Kävijämäärä b) aikuiset]]*Table_1[[#This Row],[Tapaamis-kerrat /osallistuja]])</f>
        <v>0</v>
      </c>
      <c r="AA19" s="387">
        <f>IF(Table_1[[#This Row],[Kokonaiskävijämäärä]]&lt;1,0,Table_1[[#This Row],[Kokonaiskävijämäärä]]*Table_1[[#This Row],[Tapaamis-kerrat /osallistuja]])</f>
        <v>0</v>
      </c>
      <c r="AB19" s="379" t="s">
        <v>57</v>
      </c>
      <c r="AC19" s="454"/>
      <c r="AD19" s="455"/>
      <c r="AE19" s="463"/>
      <c r="AF19" s="388" t="s">
        <v>57</v>
      </c>
      <c r="AG19" s="389" t="s">
        <v>57</v>
      </c>
      <c r="AH19" s="390" t="s">
        <v>57</v>
      </c>
      <c r="AI19" s="390" t="s">
        <v>57</v>
      </c>
      <c r="AJ19" s="391" t="s">
        <v>56</v>
      </c>
      <c r="AK19" s="392" t="s">
        <v>57</v>
      </c>
      <c r="AL19" s="392" t="s">
        <v>57</v>
      </c>
      <c r="AM19" s="392" t="s">
        <v>57</v>
      </c>
      <c r="AN19" s="393" t="s">
        <v>57</v>
      </c>
      <c r="AO19" s="394" t="s">
        <v>57</v>
      </c>
    </row>
    <row r="20" spans="1:41" ht="15.75" customHeight="1" x14ac:dyDescent="0.3">
      <c r="A20" s="371"/>
      <c r="B20" s="372"/>
      <c r="C20" s="373" t="s">
        <v>43</v>
      </c>
      <c r="D20" s="374" t="str">
        <f>IF(Table_1[[#This Row],[SISÄLLÖN NIMI]]="","",1)</f>
        <v/>
      </c>
      <c r="E20" s="375"/>
      <c r="F20" s="375"/>
      <c r="G20" s="373" t="s">
        <v>57</v>
      </c>
      <c r="H20" s="376" t="s">
        <v>57</v>
      </c>
      <c r="I20" s="377" t="s">
        <v>57</v>
      </c>
      <c r="J20" s="378" t="s">
        <v>47</v>
      </c>
      <c r="K20" s="376" t="s">
        <v>57</v>
      </c>
      <c r="L20" s="379" t="s">
        <v>57</v>
      </c>
      <c r="M20" s="380"/>
      <c r="N20" s="381" t="s">
        <v>57</v>
      </c>
      <c r="O20" s="382"/>
      <c r="P20" s="380"/>
      <c r="Q20" s="380"/>
      <c r="R20" s="383"/>
      <c r="S20" s="384">
        <f>IF(Table_1[[#This Row],[Kesto (min) /tapaaminen]]&lt;1,0,(Table_1[[#This Row],[Sisältöjen määrä 
]]*Table_1[[#This Row],[Kesto (min) /tapaaminen]]*Table_1[[#This Row],[Tapaamis-kerrat /osallistuja]]))</f>
        <v>0</v>
      </c>
      <c r="T20" s="355" t="str">
        <f>IF(Table_1[[#This Row],[SISÄLLÖN NIMI]]="","",IF(Table_1[[#This Row],[Toteutuminen]]="Ei osallistujia",0,IF(Table_1[[#This Row],[Toteutuminen]]="Peruttu",0,1)))</f>
        <v/>
      </c>
      <c r="U20" s="385"/>
      <c r="V20" s="374"/>
      <c r="W20" s="386"/>
      <c r="X20" s="387">
        <f>Table_1[[#This Row],[Kävijämäärä a) lapset]]+Table_1[[#This Row],[Kävijämäärä b) aikuiset]]</f>
        <v>0</v>
      </c>
      <c r="Y20" s="387">
        <f>IF(Table_1[[#This Row],[Kokonaiskävijämäärä]]&lt;1,0,Table_1[[#This Row],[Kävijämäärä a) lapset]]*Table_1[[#This Row],[Tapaamis-kerrat /osallistuja]])</f>
        <v>0</v>
      </c>
      <c r="Z20" s="387">
        <f>IF(Table_1[[#This Row],[Kokonaiskävijämäärä]]&lt;1,0,Table_1[[#This Row],[Kävijämäärä b) aikuiset]]*Table_1[[#This Row],[Tapaamis-kerrat /osallistuja]])</f>
        <v>0</v>
      </c>
      <c r="AA20" s="387">
        <f>IF(Table_1[[#This Row],[Kokonaiskävijämäärä]]&lt;1,0,Table_1[[#This Row],[Kokonaiskävijämäärä]]*Table_1[[#This Row],[Tapaamis-kerrat /osallistuja]])</f>
        <v>0</v>
      </c>
      <c r="AB20" s="379" t="s">
        <v>57</v>
      </c>
      <c r="AC20" s="454"/>
      <c r="AD20" s="455"/>
      <c r="AE20" s="463"/>
      <c r="AF20" s="388" t="s">
        <v>57</v>
      </c>
      <c r="AG20" s="389" t="s">
        <v>57</v>
      </c>
      <c r="AH20" s="390" t="s">
        <v>57</v>
      </c>
      <c r="AI20" s="390" t="s">
        <v>57</v>
      </c>
      <c r="AJ20" s="391" t="s">
        <v>56</v>
      </c>
      <c r="AK20" s="392" t="s">
        <v>57</v>
      </c>
      <c r="AL20" s="392" t="s">
        <v>57</v>
      </c>
      <c r="AM20" s="392" t="s">
        <v>57</v>
      </c>
      <c r="AN20" s="393" t="s">
        <v>57</v>
      </c>
      <c r="AO20" s="394" t="s">
        <v>57</v>
      </c>
    </row>
    <row r="21" spans="1:41" ht="15.75" customHeight="1" x14ac:dyDescent="0.3">
      <c r="A21" s="371"/>
      <c r="B21" s="372"/>
      <c r="C21" s="373" t="s">
        <v>43</v>
      </c>
      <c r="D21" s="374" t="str">
        <f>IF(Table_1[[#This Row],[SISÄLLÖN NIMI]]="","",1)</f>
        <v/>
      </c>
      <c r="E21" s="375"/>
      <c r="F21" s="375"/>
      <c r="G21" s="373" t="s">
        <v>57</v>
      </c>
      <c r="H21" s="376" t="s">
        <v>57</v>
      </c>
      <c r="I21" s="377" t="s">
        <v>57</v>
      </c>
      <c r="J21" s="378" t="s">
        <v>47</v>
      </c>
      <c r="K21" s="376" t="s">
        <v>57</v>
      </c>
      <c r="L21" s="379" t="s">
        <v>57</v>
      </c>
      <c r="M21" s="380"/>
      <c r="N21" s="381" t="s">
        <v>57</v>
      </c>
      <c r="O21" s="382"/>
      <c r="P21" s="380"/>
      <c r="Q21" s="380"/>
      <c r="R21" s="383"/>
      <c r="S21" s="384">
        <f>IF(Table_1[[#This Row],[Kesto (min) /tapaaminen]]&lt;1,0,(Table_1[[#This Row],[Sisältöjen määrä 
]]*Table_1[[#This Row],[Kesto (min) /tapaaminen]]*Table_1[[#This Row],[Tapaamis-kerrat /osallistuja]]))</f>
        <v>0</v>
      </c>
      <c r="T21" s="355" t="str">
        <f>IF(Table_1[[#This Row],[SISÄLLÖN NIMI]]="","",IF(Table_1[[#This Row],[Toteutuminen]]="Ei osallistujia",0,IF(Table_1[[#This Row],[Toteutuminen]]="Peruttu",0,1)))</f>
        <v/>
      </c>
      <c r="U21" s="385"/>
      <c r="V21" s="374"/>
      <c r="W21" s="386"/>
      <c r="X21" s="387">
        <f>Table_1[[#This Row],[Kävijämäärä a) lapset]]+Table_1[[#This Row],[Kävijämäärä b) aikuiset]]</f>
        <v>0</v>
      </c>
      <c r="Y21" s="387">
        <f>IF(Table_1[[#This Row],[Kokonaiskävijämäärä]]&lt;1,0,Table_1[[#This Row],[Kävijämäärä a) lapset]]*Table_1[[#This Row],[Tapaamis-kerrat /osallistuja]])</f>
        <v>0</v>
      </c>
      <c r="Z21" s="387">
        <f>IF(Table_1[[#This Row],[Kokonaiskävijämäärä]]&lt;1,0,Table_1[[#This Row],[Kävijämäärä b) aikuiset]]*Table_1[[#This Row],[Tapaamis-kerrat /osallistuja]])</f>
        <v>0</v>
      </c>
      <c r="AA21" s="387">
        <f>IF(Table_1[[#This Row],[Kokonaiskävijämäärä]]&lt;1,0,Table_1[[#This Row],[Kokonaiskävijämäärä]]*Table_1[[#This Row],[Tapaamis-kerrat /osallistuja]])</f>
        <v>0</v>
      </c>
      <c r="AB21" s="379" t="s">
        <v>57</v>
      </c>
      <c r="AC21" s="454"/>
      <c r="AD21" s="455"/>
      <c r="AE21" s="463"/>
      <c r="AF21" s="388" t="s">
        <v>57</v>
      </c>
      <c r="AG21" s="389" t="s">
        <v>57</v>
      </c>
      <c r="AH21" s="390" t="s">
        <v>57</v>
      </c>
      <c r="AI21" s="390" t="s">
        <v>57</v>
      </c>
      <c r="AJ21" s="391" t="s">
        <v>56</v>
      </c>
      <c r="AK21" s="392" t="s">
        <v>57</v>
      </c>
      <c r="AL21" s="392" t="s">
        <v>57</v>
      </c>
      <c r="AM21" s="392" t="s">
        <v>57</v>
      </c>
      <c r="AN21" s="393" t="s">
        <v>57</v>
      </c>
      <c r="AO21" s="394" t="s">
        <v>57</v>
      </c>
    </row>
    <row r="22" spans="1:41" ht="15.75" customHeight="1" x14ac:dyDescent="0.3">
      <c r="A22" s="371"/>
      <c r="B22" s="372"/>
      <c r="C22" s="373" t="s">
        <v>43</v>
      </c>
      <c r="D22" s="374" t="str">
        <f>IF(Table_1[[#This Row],[SISÄLLÖN NIMI]]="","",1)</f>
        <v/>
      </c>
      <c r="E22" s="375"/>
      <c r="F22" s="375"/>
      <c r="G22" s="373" t="s">
        <v>57</v>
      </c>
      <c r="H22" s="376" t="s">
        <v>57</v>
      </c>
      <c r="I22" s="377" t="s">
        <v>57</v>
      </c>
      <c r="J22" s="378" t="s">
        <v>47</v>
      </c>
      <c r="K22" s="376" t="s">
        <v>57</v>
      </c>
      <c r="L22" s="379" t="s">
        <v>57</v>
      </c>
      <c r="M22" s="380"/>
      <c r="N22" s="381" t="s">
        <v>57</v>
      </c>
      <c r="O22" s="382"/>
      <c r="P22" s="380"/>
      <c r="Q22" s="380"/>
      <c r="R22" s="383"/>
      <c r="S22" s="384">
        <f>IF(Table_1[[#This Row],[Kesto (min) /tapaaminen]]&lt;1,0,(Table_1[[#This Row],[Sisältöjen määrä 
]]*Table_1[[#This Row],[Kesto (min) /tapaaminen]]*Table_1[[#This Row],[Tapaamis-kerrat /osallistuja]]))</f>
        <v>0</v>
      </c>
      <c r="T22" s="355" t="str">
        <f>IF(Table_1[[#This Row],[SISÄLLÖN NIMI]]="","",IF(Table_1[[#This Row],[Toteutuminen]]="Ei osallistujia",0,IF(Table_1[[#This Row],[Toteutuminen]]="Peruttu",0,1)))</f>
        <v/>
      </c>
      <c r="U22" s="385"/>
      <c r="V22" s="374"/>
      <c r="W22" s="386"/>
      <c r="X22" s="387">
        <f>Table_1[[#This Row],[Kävijämäärä a) lapset]]+Table_1[[#This Row],[Kävijämäärä b) aikuiset]]</f>
        <v>0</v>
      </c>
      <c r="Y22" s="387">
        <f>IF(Table_1[[#This Row],[Kokonaiskävijämäärä]]&lt;1,0,Table_1[[#This Row],[Kävijämäärä a) lapset]]*Table_1[[#This Row],[Tapaamis-kerrat /osallistuja]])</f>
        <v>0</v>
      </c>
      <c r="Z22" s="387">
        <f>IF(Table_1[[#This Row],[Kokonaiskävijämäärä]]&lt;1,0,Table_1[[#This Row],[Kävijämäärä b) aikuiset]]*Table_1[[#This Row],[Tapaamis-kerrat /osallistuja]])</f>
        <v>0</v>
      </c>
      <c r="AA22" s="387">
        <f>IF(Table_1[[#This Row],[Kokonaiskävijämäärä]]&lt;1,0,Table_1[[#This Row],[Kokonaiskävijämäärä]]*Table_1[[#This Row],[Tapaamis-kerrat /osallistuja]])</f>
        <v>0</v>
      </c>
      <c r="AB22" s="379" t="s">
        <v>57</v>
      </c>
      <c r="AC22" s="454"/>
      <c r="AD22" s="455"/>
      <c r="AE22" s="463"/>
      <c r="AF22" s="388" t="s">
        <v>57</v>
      </c>
      <c r="AG22" s="389" t="s">
        <v>57</v>
      </c>
      <c r="AH22" s="390" t="s">
        <v>57</v>
      </c>
      <c r="AI22" s="390" t="s">
        <v>57</v>
      </c>
      <c r="AJ22" s="391" t="s">
        <v>56</v>
      </c>
      <c r="AK22" s="392" t="s">
        <v>57</v>
      </c>
      <c r="AL22" s="392" t="s">
        <v>57</v>
      </c>
      <c r="AM22" s="392" t="s">
        <v>57</v>
      </c>
      <c r="AN22" s="393" t="s">
        <v>57</v>
      </c>
      <c r="AO22" s="394" t="s">
        <v>57</v>
      </c>
    </row>
    <row r="23" spans="1:41" ht="15.75" customHeight="1" x14ac:dyDescent="0.3">
      <c r="A23" s="371"/>
      <c r="B23" s="372"/>
      <c r="C23" s="373" t="s">
        <v>43</v>
      </c>
      <c r="D23" s="374" t="str">
        <f>IF(Table_1[[#This Row],[SISÄLLÖN NIMI]]="","",1)</f>
        <v/>
      </c>
      <c r="E23" s="375"/>
      <c r="F23" s="375"/>
      <c r="G23" s="373" t="s">
        <v>57</v>
      </c>
      <c r="H23" s="376" t="s">
        <v>57</v>
      </c>
      <c r="I23" s="377" t="s">
        <v>57</v>
      </c>
      <c r="J23" s="378" t="s">
        <v>47</v>
      </c>
      <c r="K23" s="376" t="s">
        <v>57</v>
      </c>
      <c r="L23" s="379" t="s">
        <v>57</v>
      </c>
      <c r="M23" s="380"/>
      <c r="N23" s="381" t="s">
        <v>57</v>
      </c>
      <c r="O23" s="382"/>
      <c r="P23" s="380"/>
      <c r="Q23" s="380"/>
      <c r="R23" s="383"/>
      <c r="S23" s="384">
        <f>IF(Table_1[[#This Row],[Kesto (min) /tapaaminen]]&lt;1,0,(Table_1[[#This Row],[Sisältöjen määrä 
]]*Table_1[[#This Row],[Kesto (min) /tapaaminen]]*Table_1[[#This Row],[Tapaamis-kerrat /osallistuja]]))</f>
        <v>0</v>
      </c>
      <c r="T23" s="355" t="str">
        <f>IF(Table_1[[#This Row],[SISÄLLÖN NIMI]]="","",IF(Table_1[[#This Row],[Toteutuminen]]="Ei osallistujia",0,IF(Table_1[[#This Row],[Toteutuminen]]="Peruttu",0,1)))</f>
        <v/>
      </c>
      <c r="U23" s="385"/>
      <c r="V23" s="374"/>
      <c r="W23" s="386"/>
      <c r="X23" s="387">
        <f>Table_1[[#This Row],[Kävijämäärä a) lapset]]+Table_1[[#This Row],[Kävijämäärä b) aikuiset]]</f>
        <v>0</v>
      </c>
      <c r="Y23" s="387">
        <f>IF(Table_1[[#This Row],[Kokonaiskävijämäärä]]&lt;1,0,Table_1[[#This Row],[Kävijämäärä a) lapset]]*Table_1[[#This Row],[Tapaamis-kerrat /osallistuja]])</f>
        <v>0</v>
      </c>
      <c r="Z23" s="387">
        <f>IF(Table_1[[#This Row],[Kokonaiskävijämäärä]]&lt;1,0,Table_1[[#This Row],[Kävijämäärä b) aikuiset]]*Table_1[[#This Row],[Tapaamis-kerrat /osallistuja]])</f>
        <v>0</v>
      </c>
      <c r="AA23" s="387">
        <f>IF(Table_1[[#This Row],[Kokonaiskävijämäärä]]&lt;1,0,Table_1[[#This Row],[Kokonaiskävijämäärä]]*Table_1[[#This Row],[Tapaamis-kerrat /osallistuja]])</f>
        <v>0</v>
      </c>
      <c r="AB23" s="379" t="s">
        <v>57</v>
      </c>
      <c r="AC23" s="454"/>
      <c r="AD23" s="455"/>
      <c r="AE23" s="463"/>
      <c r="AF23" s="388" t="s">
        <v>57</v>
      </c>
      <c r="AG23" s="389" t="s">
        <v>57</v>
      </c>
      <c r="AH23" s="390" t="s">
        <v>57</v>
      </c>
      <c r="AI23" s="390" t="s">
        <v>57</v>
      </c>
      <c r="AJ23" s="391" t="s">
        <v>56</v>
      </c>
      <c r="AK23" s="392" t="s">
        <v>57</v>
      </c>
      <c r="AL23" s="392" t="s">
        <v>57</v>
      </c>
      <c r="AM23" s="392" t="s">
        <v>57</v>
      </c>
      <c r="AN23" s="393" t="s">
        <v>57</v>
      </c>
      <c r="AO23" s="394" t="s">
        <v>57</v>
      </c>
    </row>
    <row r="24" spans="1:41" ht="15.75" customHeight="1" x14ac:dyDescent="0.3">
      <c r="A24" s="371"/>
      <c r="B24" s="372"/>
      <c r="C24" s="373" t="s">
        <v>43</v>
      </c>
      <c r="D24" s="374" t="str">
        <f>IF(Table_1[[#This Row],[SISÄLLÖN NIMI]]="","",1)</f>
        <v/>
      </c>
      <c r="E24" s="375"/>
      <c r="F24" s="375"/>
      <c r="G24" s="373" t="s">
        <v>57</v>
      </c>
      <c r="H24" s="376" t="s">
        <v>57</v>
      </c>
      <c r="I24" s="377" t="s">
        <v>57</v>
      </c>
      <c r="J24" s="378" t="s">
        <v>47</v>
      </c>
      <c r="K24" s="376" t="s">
        <v>57</v>
      </c>
      <c r="L24" s="379" t="s">
        <v>57</v>
      </c>
      <c r="M24" s="380"/>
      <c r="N24" s="381" t="s">
        <v>57</v>
      </c>
      <c r="O24" s="382"/>
      <c r="P24" s="380"/>
      <c r="Q24" s="380"/>
      <c r="R24" s="383"/>
      <c r="S24" s="384">
        <f>IF(Table_1[[#This Row],[Kesto (min) /tapaaminen]]&lt;1,0,(Table_1[[#This Row],[Sisältöjen määrä 
]]*Table_1[[#This Row],[Kesto (min) /tapaaminen]]*Table_1[[#This Row],[Tapaamis-kerrat /osallistuja]]))</f>
        <v>0</v>
      </c>
      <c r="T24" s="355" t="str">
        <f>IF(Table_1[[#This Row],[SISÄLLÖN NIMI]]="","",IF(Table_1[[#This Row],[Toteutuminen]]="Ei osallistujia",0,IF(Table_1[[#This Row],[Toteutuminen]]="Peruttu",0,1)))</f>
        <v/>
      </c>
      <c r="U24" s="385"/>
      <c r="V24" s="374"/>
      <c r="W24" s="386"/>
      <c r="X24" s="387">
        <f>Table_1[[#This Row],[Kävijämäärä a) lapset]]+Table_1[[#This Row],[Kävijämäärä b) aikuiset]]</f>
        <v>0</v>
      </c>
      <c r="Y24" s="387">
        <f>IF(Table_1[[#This Row],[Kokonaiskävijämäärä]]&lt;1,0,Table_1[[#This Row],[Kävijämäärä a) lapset]]*Table_1[[#This Row],[Tapaamis-kerrat /osallistuja]])</f>
        <v>0</v>
      </c>
      <c r="Z24" s="387">
        <f>IF(Table_1[[#This Row],[Kokonaiskävijämäärä]]&lt;1,0,Table_1[[#This Row],[Kävijämäärä b) aikuiset]]*Table_1[[#This Row],[Tapaamis-kerrat /osallistuja]])</f>
        <v>0</v>
      </c>
      <c r="AA24" s="387">
        <f>IF(Table_1[[#This Row],[Kokonaiskävijämäärä]]&lt;1,0,Table_1[[#This Row],[Kokonaiskävijämäärä]]*Table_1[[#This Row],[Tapaamis-kerrat /osallistuja]])</f>
        <v>0</v>
      </c>
      <c r="AB24" s="379" t="s">
        <v>57</v>
      </c>
      <c r="AC24" s="454"/>
      <c r="AD24" s="455"/>
      <c r="AE24" s="463"/>
      <c r="AF24" s="388" t="s">
        <v>57</v>
      </c>
      <c r="AG24" s="389" t="s">
        <v>57</v>
      </c>
      <c r="AH24" s="390" t="s">
        <v>57</v>
      </c>
      <c r="AI24" s="390" t="s">
        <v>57</v>
      </c>
      <c r="AJ24" s="391" t="s">
        <v>56</v>
      </c>
      <c r="AK24" s="392" t="s">
        <v>57</v>
      </c>
      <c r="AL24" s="392" t="s">
        <v>57</v>
      </c>
      <c r="AM24" s="392" t="s">
        <v>57</v>
      </c>
      <c r="AN24" s="393" t="s">
        <v>57</v>
      </c>
      <c r="AO24" s="394" t="s">
        <v>57</v>
      </c>
    </row>
    <row r="25" spans="1:41" ht="15.75" customHeight="1" x14ac:dyDescent="0.3">
      <c r="A25" s="371"/>
      <c r="B25" s="372"/>
      <c r="C25" s="373" t="s">
        <v>43</v>
      </c>
      <c r="D25" s="374" t="str">
        <f>IF(Table_1[[#This Row],[SISÄLLÖN NIMI]]="","",1)</f>
        <v/>
      </c>
      <c r="E25" s="375"/>
      <c r="F25" s="375"/>
      <c r="G25" s="373" t="s">
        <v>57</v>
      </c>
      <c r="H25" s="376" t="s">
        <v>57</v>
      </c>
      <c r="I25" s="377" t="s">
        <v>57</v>
      </c>
      <c r="J25" s="378" t="s">
        <v>47</v>
      </c>
      <c r="K25" s="376" t="s">
        <v>57</v>
      </c>
      <c r="L25" s="379" t="s">
        <v>57</v>
      </c>
      <c r="M25" s="380"/>
      <c r="N25" s="381" t="s">
        <v>57</v>
      </c>
      <c r="O25" s="382"/>
      <c r="P25" s="380"/>
      <c r="Q25" s="380"/>
      <c r="R25" s="383"/>
      <c r="S25" s="384">
        <f>IF(Table_1[[#This Row],[Kesto (min) /tapaaminen]]&lt;1,0,(Table_1[[#This Row],[Sisältöjen määrä 
]]*Table_1[[#This Row],[Kesto (min) /tapaaminen]]*Table_1[[#This Row],[Tapaamis-kerrat /osallistuja]]))</f>
        <v>0</v>
      </c>
      <c r="T25" s="355" t="str">
        <f>IF(Table_1[[#This Row],[SISÄLLÖN NIMI]]="","",IF(Table_1[[#This Row],[Toteutuminen]]="Ei osallistujia",0,IF(Table_1[[#This Row],[Toteutuminen]]="Peruttu",0,1)))</f>
        <v/>
      </c>
      <c r="U25" s="385"/>
      <c r="V25" s="374"/>
      <c r="W25" s="386"/>
      <c r="X25" s="387">
        <f>Table_1[[#This Row],[Kävijämäärä a) lapset]]+Table_1[[#This Row],[Kävijämäärä b) aikuiset]]</f>
        <v>0</v>
      </c>
      <c r="Y25" s="387">
        <f>IF(Table_1[[#This Row],[Kokonaiskävijämäärä]]&lt;1,0,Table_1[[#This Row],[Kävijämäärä a) lapset]]*Table_1[[#This Row],[Tapaamis-kerrat /osallistuja]])</f>
        <v>0</v>
      </c>
      <c r="Z25" s="387">
        <f>IF(Table_1[[#This Row],[Kokonaiskävijämäärä]]&lt;1,0,Table_1[[#This Row],[Kävijämäärä b) aikuiset]]*Table_1[[#This Row],[Tapaamis-kerrat /osallistuja]])</f>
        <v>0</v>
      </c>
      <c r="AA25" s="387">
        <f>IF(Table_1[[#This Row],[Kokonaiskävijämäärä]]&lt;1,0,Table_1[[#This Row],[Kokonaiskävijämäärä]]*Table_1[[#This Row],[Tapaamis-kerrat /osallistuja]])</f>
        <v>0</v>
      </c>
      <c r="AB25" s="379" t="s">
        <v>57</v>
      </c>
      <c r="AC25" s="454"/>
      <c r="AD25" s="455"/>
      <c r="AE25" s="463"/>
      <c r="AF25" s="388" t="s">
        <v>57</v>
      </c>
      <c r="AG25" s="389" t="s">
        <v>57</v>
      </c>
      <c r="AH25" s="390" t="s">
        <v>57</v>
      </c>
      <c r="AI25" s="390" t="s">
        <v>57</v>
      </c>
      <c r="AJ25" s="391" t="s">
        <v>56</v>
      </c>
      <c r="AK25" s="392" t="s">
        <v>57</v>
      </c>
      <c r="AL25" s="392" t="s">
        <v>57</v>
      </c>
      <c r="AM25" s="392" t="s">
        <v>57</v>
      </c>
      <c r="AN25" s="393" t="s">
        <v>57</v>
      </c>
      <c r="AO25" s="394" t="s">
        <v>57</v>
      </c>
    </row>
    <row r="26" spans="1:41" ht="15.75" customHeight="1" x14ac:dyDescent="0.3">
      <c r="A26" s="371"/>
      <c r="B26" s="372"/>
      <c r="C26" s="373" t="s">
        <v>43</v>
      </c>
      <c r="D26" s="374" t="str">
        <f>IF(Table_1[[#This Row],[SISÄLLÖN NIMI]]="","",1)</f>
        <v/>
      </c>
      <c r="E26" s="375"/>
      <c r="F26" s="375"/>
      <c r="G26" s="373" t="s">
        <v>57</v>
      </c>
      <c r="H26" s="376" t="s">
        <v>57</v>
      </c>
      <c r="I26" s="377" t="s">
        <v>57</v>
      </c>
      <c r="J26" s="378" t="s">
        <v>47</v>
      </c>
      <c r="K26" s="376" t="s">
        <v>57</v>
      </c>
      <c r="L26" s="379" t="s">
        <v>57</v>
      </c>
      <c r="M26" s="380"/>
      <c r="N26" s="381" t="s">
        <v>57</v>
      </c>
      <c r="O26" s="382"/>
      <c r="P26" s="380"/>
      <c r="Q26" s="380"/>
      <c r="R26" s="383"/>
      <c r="S26" s="384">
        <f>IF(Table_1[[#This Row],[Kesto (min) /tapaaminen]]&lt;1,0,(Table_1[[#This Row],[Sisältöjen määrä 
]]*Table_1[[#This Row],[Kesto (min) /tapaaminen]]*Table_1[[#This Row],[Tapaamis-kerrat /osallistuja]]))</f>
        <v>0</v>
      </c>
      <c r="T26" s="355" t="str">
        <f>IF(Table_1[[#This Row],[SISÄLLÖN NIMI]]="","",IF(Table_1[[#This Row],[Toteutuminen]]="Ei osallistujia",0,IF(Table_1[[#This Row],[Toteutuminen]]="Peruttu",0,1)))</f>
        <v/>
      </c>
      <c r="U26" s="385"/>
      <c r="V26" s="374"/>
      <c r="W26" s="386"/>
      <c r="X26" s="387">
        <f>Table_1[[#This Row],[Kävijämäärä a) lapset]]+Table_1[[#This Row],[Kävijämäärä b) aikuiset]]</f>
        <v>0</v>
      </c>
      <c r="Y26" s="387">
        <f>IF(Table_1[[#This Row],[Kokonaiskävijämäärä]]&lt;1,0,Table_1[[#This Row],[Kävijämäärä a) lapset]]*Table_1[[#This Row],[Tapaamis-kerrat /osallistuja]])</f>
        <v>0</v>
      </c>
      <c r="Z26" s="387">
        <f>IF(Table_1[[#This Row],[Kokonaiskävijämäärä]]&lt;1,0,Table_1[[#This Row],[Kävijämäärä b) aikuiset]]*Table_1[[#This Row],[Tapaamis-kerrat /osallistuja]])</f>
        <v>0</v>
      </c>
      <c r="AA26" s="387">
        <f>IF(Table_1[[#This Row],[Kokonaiskävijämäärä]]&lt;1,0,Table_1[[#This Row],[Kokonaiskävijämäärä]]*Table_1[[#This Row],[Tapaamis-kerrat /osallistuja]])</f>
        <v>0</v>
      </c>
      <c r="AB26" s="379" t="s">
        <v>57</v>
      </c>
      <c r="AC26" s="454"/>
      <c r="AD26" s="455"/>
      <c r="AE26" s="463"/>
      <c r="AF26" s="388" t="s">
        <v>57</v>
      </c>
      <c r="AG26" s="389" t="s">
        <v>57</v>
      </c>
      <c r="AH26" s="390" t="s">
        <v>57</v>
      </c>
      <c r="AI26" s="390" t="s">
        <v>57</v>
      </c>
      <c r="AJ26" s="391" t="s">
        <v>56</v>
      </c>
      <c r="AK26" s="392" t="s">
        <v>57</v>
      </c>
      <c r="AL26" s="392" t="s">
        <v>57</v>
      </c>
      <c r="AM26" s="392" t="s">
        <v>57</v>
      </c>
      <c r="AN26" s="393" t="s">
        <v>57</v>
      </c>
      <c r="AO26" s="394" t="s">
        <v>57</v>
      </c>
    </row>
    <row r="27" spans="1:41" ht="15.75" customHeight="1" x14ac:dyDescent="0.3">
      <c r="A27" s="371"/>
      <c r="B27" s="372"/>
      <c r="C27" s="373" t="s">
        <v>43</v>
      </c>
      <c r="D27" s="374" t="str">
        <f>IF(Table_1[[#This Row],[SISÄLLÖN NIMI]]="","",1)</f>
        <v/>
      </c>
      <c r="E27" s="375"/>
      <c r="F27" s="375"/>
      <c r="G27" s="373" t="s">
        <v>57</v>
      </c>
      <c r="H27" s="376" t="s">
        <v>57</v>
      </c>
      <c r="I27" s="377" t="s">
        <v>57</v>
      </c>
      <c r="J27" s="378" t="s">
        <v>47</v>
      </c>
      <c r="K27" s="376" t="s">
        <v>57</v>
      </c>
      <c r="L27" s="379" t="s">
        <v>57</v>
      </c>
      <c r="M27" s="380"/>
      <c r="N27" s="381" t="s">
        <v>57</v>
      </c>
      <c r="O27" s="382"/>
      <c r="P27" s="380"/>
      <c r="Q27" s="380"/>
      <c r="R27" s="383"/>
      <c r="S27" s="384">
        <f>IF(Table_1[[#This Row],[Kesto (min) /tapaaminen]]&lt;1,0,(Table_1[[#This Row],[Sisältöjen määrä 
]]*Table_1[[#This Row],[Kesto (min) /tapaaminen]]*Table_1[[#This Row],[Tapaamis-kerrat /osallistuja]]))</f>
        <v>0</v>
      </c>
      <c r="T27" s="355" t="str">
        <f>IF(Table_1[[#This Row],[SISÄLLÖN NIMI]]="","",IF(Table_1[[#This Row],[Toteutuminen]]="Ei osallistujia",0,IF(Table_1[[#This Row],[Toteutuminen]]="Peruttu",0,1)))</f>
        <v/>
      </c>
      <c r="U27" s="385"/>
      <c r="V27" s="374"/>
      <c r="W27" s="386"/>
      <c r="X27" s="387">
        <f>Table_1[[#This Row],[Kävijämäärä a) lapset]]+Table_1[[#This Row],[Kävijämäärä b) aikuiset]]</f>
        <v>0</v>
      </c>
      <c r="Y27" s="387">
        <f>IF(Table_1[[#This Row],[Kokonaiskävijämäärä]]&lt;1,0,Table_1[[#This Row],[Kävijämäärä a) lapset]]*Table_1[[#This Row],[Tapaamis-kerrat /osallistuja]])</f>
        <v>0</v>
      </c>
      <c r="Z27" s="387">
        <f>IF(Table_1[[#This Row],[Kokonaiskävijämäärä]]&lt;1,0,Table_1[[#This Row],[Kävijämäärä b) aikuiset]]*Table_1[[#This Row],[Tapaamis-kerrat /osallistuja]])</f>
        <v>0</v>
      </c>
      <c r="AA27" s="387">
        <f>IF(Table_1[[#This Row],[Kokonaiskävijämäärä]]&lt;1,0,Table_1[[#This Row],[Kokonaiskävijämäärä]]*Table_1[[#This Row],[Tapaamis-kerrat /osallistuja]])</f>
        <v>0</v>
      </c>
      <c r="AB27" s="379" t="s">
        <v>57</v>
      </c>
      <c r="AC27" s="454"/>
      <c r="AD27" s="455"/>
      <c r="AE27" s="463"/>
      <c r="AF27" s="388" t="s">
        <v>57</v>
      </c>
      <c r="AG27" s="389" t="s">
        <v>57</v>
      </c>
      <c r="AH27" s="390" t="s">
        <v>57</v>
      </c>
      <c r="AI27" s="390" t="s">
        <v>57</v>
      </c>
      <c r="AJ27" s="391" t="s">
        <v>56</v>
      </c>
      <c r="AK27" s="392" t="s">
        <v>57</v>
      </c>
      <c r="AL27" s="392" t="s">
        <v>57</v>
      </c>
      <c r="AM27" s="392" t="s">
        <v>57</v>
      </c>
      <c r="AN27" s="393" t="s">
        <v>57</v>
      </c>
      <c r="AO27" s="394" t="s">
        <v>57</v>
      </c>
    </row>
    <row r="28" spans="1:41" ht="15.75" customHeight="1" x14ac:dyDescent="0.3">
      <c r="A28" s="371"/>
      <c r="B28" s="372"/>
      <c r="C28" s="373" t="s">
        <v>43</v>
      </c>
      <c r="D28" s="374" t="str">
        <f>IF(Table_1[[#This Row],[SISÄLLÖN NIMI]]="","",1)</f>
        <v/>
      </c>
      <c r="E28" s="375"/>
      <c r="F28" s="375"/>
      <c r="G28" s="373" t="s">
        <v>57</v>
      </c>
      <c r="H28" s="376" t="s">
        <v>57</v>
      </c>
      <c r="I28" s="377" t="s">
        <v>57</v>
      </c>
      <c r="J28" s="378" t="s">
        <v>47</v>
      </c>
      <c r="K28" s="376" t="s">
        <v>57</v>
      </c>
      <c r="L28" s="379" t="s">
        <v>57</v>
      </c>
      <c r="M28" s="380"/>
      <c r="N28" s="381" t="s">
        <v>57</v>
      </c>
      <c r="O28" s="382"/>
      <c r="P28" s="380"/>
      <c r="Q28" s="380"/>
      <c r="R28" s="383"/>
      <c r="S28" s="384">
        <f>IF(Table_1[[#This Row],[Kesto (min) /tapaaminen]]&lt;1,0,(Table_1[[#This Row],[Sisältöjen määrä 
]]*Table_1[[#This Row],[Kesto (min) /tapaaminen]]*Table_1[[#This Row],[Tapaamis-kerrat /osallistuja]]))</f>
        <v>0</v>
      </c>
      <c r="T28" s="355" t="str">
        <f>IF(Table_1[[#This Row],[SISÄLLÖN NIMI]]="","",IF(Table_1[[#This Row],[Toteutuminen]]="Ei osallistujia",0,IF(Table_1[[#This Row],[Toteutuminen]]="Peruttu",0,1)))</f>
        <v/>
      </c>
      <c r="U28" s="385"/>
      <c r="V28" s="374"/>
      <c r="W28" s="386"/>
      <c r="X28" s="387">
        <f>Table_1[[#This Row],[Kävijämäärä a) lapset]]+Table_1[[#This Row],[Kävijämäärä b) aikuiset]]</f>
        <v>0</v>
      </c>
      <c r="Y28" s="387">
        <f>IF(Table_1[[#This Row],[Kokonaiskävijämäärä]]&lt;1,0,Table_1[[#This Row],[Kävijämäärä a) lapset]]*Table_1[[#This Row],[Tapaamis-kerrat /osallistuja]])</f>
        <v>0</v>
      </c>
      <c r="Z28" s="387">
        <f>IF(Table_1[[#This Row],[Kokonaiskävijämäärä]]&lt;1,0,Table_1[[#This Row],[Kävijämäärä b) aikuiset]]*Table_1[[#This Row],[Tapaamis-kerrat /osallistuja]])</f>
        <v>0</v>
      </c>
      <c r="AA28" s="387">
        <f>IF(Table_1[[#This Row],[Kokonaiskävijämäärä]]&lt;1,0,Table_1[[#This Row],[Kokonaiskävijämäärä]]*Table_1[[#This Row],[Tapaamis-kerrat /osallistuja]])</f>
        <v>0</v>
      </c>
      <c r="AB28" s="379" t="s">
        <v>57</v>
      </c>
      <c r="AC28" s="454"/>
      <c r="AD28" s="455"/>
      <c r="AE28" s="463"/>
      <c r="AF28" s="388" t="s">
        <v>57</v>
      </c>
      <c r="AG28" s="389" t="s">
        <v>57</v>
      </c>
      <c r="AH28" s="390" t="s">
        <v>57</v>
      </c>
      <c r="AI28" s="390" t="s">
        <v>57</v>
      </c>
      <c r="AJ28" s="391" t="s">
        <v>56</v>
      </c>
      <c r="AK28" s="392" t="s">
        <v>57</v>
      </c>
      <c r="AL28" s="392" t="s">
        <v>57</v>
      </c>
      <c r="AM28" s="392" t="s">
        <v>57</v>
      </c>
      <c r="AN28" s="393" t="s">
        <v>57</v>
      </c>
      <c r="AO28" s="394" t="s">
        <v>57</v>
      </c>
    </row>
    <row r="29" spans="1:41" ht="15.75" customHeight="1" x14ac:dyDescent="0.3">
      <c r="A29" s="371"/>
      <c r="B29" s="372"/>
      <c r="C29" s="373" t="s">
        <v>43</v>
      </c>
      <c r="D29" s="374" t="str">
        <f>IF(Table_1[[#This Row],[SISÄLLÖN NIMI]]="","",1)</f>
        <v/>
      </c>
      <c r="E29" s="375"/>
      <c r="F29" s="375"/>
      <c r="G29" s="373" t="s">
        <v>57</v>
      </c>
      <c r="H29" s="376" t="s">
        <v>57</v>
      </c>
      <c r="I29" s="377" t="s">
        <v>57</v>
      </c>
      <c r="J29" s="378" t="s">
        <v>47</v>
      </c>
      <c r="K29" s="376" t="s">
        <v>57</v>
      </c>
      <c r="L29" s="379" t="s">
        <v>57</v>
      </c>
      <c r="M29" s="380"/>
      <c r="N29" s="381" t="s">
        <v>57</v>
      </c>
      <c r="O29" s="382"/>
      <c r="P29" s="380"/>
      <c r="Q29" s="380"/>
      <c r="R29" s="383"/>
      <c r="S29" s="384">
        <f>IF(Table_1[[#This Row],[Kesto (min) /tapaaminen]]&lt;1,0,(Table_1[[#This Row],[Sisältöjen määrä 
]]*Table_1[[#This Row],[Kesto (min) /tapaaminen]]*Table_1[[#This Row],[Tapaamis-kerrat /osallistuja]]))</f>
        <v>0</v>
      </c>
      <c r="T29" s="355" t="str">
        <f>IF(Table_1[[#This Row],[SISÄLLÖN NIMI]]="","",IF(Table_1[[#This Row],[Toteutuminen]]="Ei osallistujia",0,IF(Table_1[[#This Row],[Toteutuminen]]="Peruttu",0,1)))</f>
        <v/>
      </c>
      <c r="U29" s="385"/>
      <c r="V29" s="374"/>
      <c r="W29" s="386"/>
      <c r="X29" s="387">
        <f>Table_1[[#This Row],[Kävijämäärä a) lapset]]+Table_1[[#This Row],[Kävijämäärä b) aikuiset]]</f>
        <v>0</v>
      </c>
      <c r="Y29" s="387">
        <f>IF(Table_1[[#This Row],[Kokonaiskävijämäärä]]&lt;1,0,Table_1[[#This Row],[Kävijämäärä a) lapset]]*Table_1[[#This Row],[Tapaamis-kerrat /osallistuja]])</f>
        <v>0</v>
      </c>
      <c r="Z29" s="387">
        <f>IF(Table_1[[#This Row],[Kokonaiskävijämäärä]]&lt;1,0,Table_1[[#This Row],[Kävijämäärä b) aikuiset]]*Table_1[[#This Row],[Tapaamis-kerrat /osallistuja]])</f>
        <v>0</v>
      </c>
      <c r="AA29" s="387">
        <f>IF(Table_1[[#This Row],[Kokonaiskävijämäärä]]&lt;1,0,Table_1[[#This Row],[Kokonaiskävijämäärä]]*Table_1[[#This Row],[Tapaamis-kerrat /osallistuja]])</f>
        <v>0</v>
      </c>
      <c r="AB29" s="379" t="s">
        <v>57</v>
      </c>
      <c r="AC29" s="454"/>
      <c r="AD29" s="455"/>
      <c r="AE29" s="463"/>
      <c r="AF29" s="388" t="s">
        <v>57</v>
      </c>
      <c r="AG29" s="389" t="s">
        <v>57</v>
      </c>
      <c r="AH29" s="390" t="s">
        <v>57</v>
      </c>
      <c r="AI29" s="390" t="s">
        <v>57</v>
      </c>
      <c r="AJ29" s="391" t="s">
        <v>56</v>
      </c>
      <c r="AK29" s="392" t="s">
        <v>57</v>
      </c>
      <c r="AL29" s="392" t="s">
        <v>57</v>
      </c>
      <c r="AM29" s="392" t="s">
        <v>57</v>
      </c>
      <c r="AN29" s="393" t="s">
        <v>57</v>
      </c>
      <c r="AO29" s="394" t="s">
        <v>57</v>
      </c>
    </row>
    <row r="30" spans="1:41" ht="15.75" customHeight="1" x14ac:dyDescent="0.3">
      <c r="A30" s="371"/>
      <c r="B30" s="372"/>
      <c r="C30" s="373" t="s">
        <v>43</v>
      </c>
      <c r="D30" s="374" t="str">
        <f>IF(Table_1[[#This Row],[SISÄLLÖN NIMI]]="","",1)</f>
        <v/>
      </c>
      <c r="E30" s="375"/>
      <c r="F30" s="375"/>
      <c r="G30" s="373" t="s">
        <v>57</v>
      </c>
      <c r="H30" s="376" t="s">
        <v>57</v>
      </c>
      <c r="I30" s="377" t="s">
        <v>57</v>
      </c>
      <c r="J30" s="378" t="s">
        <v>47</v>
      </c>
      <c r="K30" s="376" t="s">
        <v>57</v>
      </c>
      <c r="L30" s="379" t="s">
        <v>57</v>
      </c>
      <c r="M30" s="380"/>
      <c r="N30" s="381" t="s">
        <v>57</v>
      </c>
      <c r="O30" s="382"/>
      <c r="P30" s="380"/>
      <c r="Q30" s="380"/>
      <c r="R30" s="383"/>
      <c r="S30" s="384">
        <f>IF(Table_1[[#This Row],[Kesto (min) /tapaaminen]]&lt;1,0,(Table_1[[#This Row],[Sisältöjen määrä 
]]*Table_1[[#This Row],[Kesto (min) /tapaaminen]]*Table_1[[#This Row],[Tapaamis-kerrat /osallistuja]]))</f>
        <v>0</v>
      </c>
      <c r="T30" s="355" t="str">
        <f>IF(Table_1[[#This Row],[SISÄLLÖN NIMI]]="","",IF(Table_1[[#This Row],[Toteutuminen]]="Ei osallistujia",0,IF(Table_1[[#This Row],[Toteutuminen]]="Peruttu",0,1)))</f>
        <v/>
      </c>
      <c r="U30" s="385"/>
      <c r="V30" s="374"/>
      <c r="W30" s="386"/>
      <c r="X30" s="387">
        <f>Table_1[[#This Row],[Kävijämäärä a) lapset]]+Table_1[[#This Row],[Kävijämäärä b) aikuiset]]</f>
        <v>0</v>
      </c>
      <c r="Y30" s="387">
        <f>IF(Table_1[[#This Row],[Kokonaiskävijämäärä]]&lt;1,0,Table_1[[#This Row],[Kävijämäärä a) lapset]]*Table_1[[#This Row],[Tapaamis-kerrat /osallistuja]])</f>
        <v>0</v>
      </c>
      <c r="Z30" s="387">
        <f>IF(Table_1[[#This Row],[Kokonaiskävijämäärä]]&lt;1,0,Table_1[[#This Row],[Kävijämäärä b) aikuiset]]*Table_1[[#This Row],[Tapaamis-kerrat /osallistuja]])</f>
        <v>0</v>
      </c>
      <c r="AA30" s="387">
        <f>IF(Table_1[[#This Row],[Kokonaiskävijämäärä]]&lt;1,0,Table_1[[#This Row],[Kokonaiskävijämäärä]]*Table_1[[#This Row],[Tapaamis-kerrat /osallistuja]])</f>
        <v>0</v>
      </c>
      <c r="AB30" s="379" t="s">
        <v>57</v>
      </c>
      <c r="AC30" s="454"/>
      <c r="AD30" s="455"/>
      <c r="AE30" s="463"/>
      <c r="AF30" s="388" t="s">
        <v>57</v>
      </c>
      <c r="AG30" s="389" t="s">
        <v>57</v>
      </c>
      <c r="AH30" s="390" t="s">
        <v>57</v>
      </c>
      <c r="AI30" s="390" t="s">
        <v>57</v>
      </c>
      <c r="AJ30" s="391" t="s">
        <v>56</v>
      </c>
      <c r="AK30" s="392" t="s">
        <v>57</v>
      </c>
      <c r="AL30" s="392" t="s">
        <v>57</v>
      </c>
      <c r="AM30" s="392" t="s">
        <v>57</v>
      </c>
      <c r="AN30" s="393" t="s">
        <v>57</v>
      </c>
      <c r="AO30" s="394" t="s">
        <v>57</v>
      </c>
    </row>
    <row r="31" spans="1:41" ht="15.75" customHeight="1" x14ac:dyDescent="0.3">
      <c r="A31" s="371"/>
      <c r="B31" s="372"/>
      <c r="C31" s="373" t="s">
        <v>43</v>
      </c>
      <c r="D31" s="374" t="str">
        <f>IF(Table_1[[#This Row],[SISÄLLÖN NIMI]]="","",1)</f>
        <v/>
      </c>
      <c r="E31" s="375"/>
      <c r="F31" s="375"/>
      <c r="G31" s="373" t="s">
        <v>57</v>
      </c>
      <c r="H31" s="376" t="s">
        <v>57</v>
      </c>
      <c r="I31" s="377" t="s">
        <v>57</v>
      </c>
      <c r="J31" s="378" t="s">
        <v>47</v>
      </c>
      <c r="K31" s="376" t="s">
        <v>57</v>
      </c>
      <c r="L31" s="379" t="s">
        <v>57</v>
      </c>
      <c r="M31" s="380"/>
      <c r="N31" s="381" t="s">
        <v>57</v>
      </c>
      <c r="O31" s="382"/>
      <c r="P31" s="380"/>
      <c r="Q31" s="380"/>
      <c r="R31" s="383"/>
      <c r="S31" s="384">
        <f>IF(Table_1[[#This Row],[Kesto (min) /tapaaminen]]&lt;1,0,(Table_1[[#This Row],[Sisältöjen määrä 
]]*Table_1[[#This Row],[Kesto (min) /tapaaminen]]*Table_1[[#This Row],[Tapaamis-kerrat /osallistuja]]))</f>
        <v>0</v>
      </c>
      <c r="T31" s="355" t="str">
        <f>IF(Table_1[[#This Row],[SISÄLLÖN NIMI]]="","",IF(Table_1[[#This Row],[Toteutuminen]]="Ei osallistujia",0,IF(Table_1[[#This Row],[Toteutuminen]]="Peruttu",0,1)))</f>
        <v/>
      </c>
      <c r="U31" s="385"/>
      <c r="V31" s="374"/>
      <c r="W31" s="386"/>
      <c r="X31" s="387">
        <f>Table_1[[#This Row],[Kävijämäärä a) lapset]]+Table_1[[#This Row],[Kävijämäärä b) aikuiset]]</f>
        <v>0</v>
      </c>
      <c r="Y31" s="387">
        <f>IF(Table_1[[#This Row],[Kokonaiskävijämäärä]]&lt;1,0,Table_1[[#This Row],[Kävijämäärä a) lapset]]*Table_1[[#This Row],[Tapaamis-kerrat /osallistuja]])</f>
        <v>0</v>
      </c>
      <c r="Z31" s="387">
        <f>IF(Table_1[[#This Row],[Kokonaiskävijämäärä]]&lt;1,0,Table_1[[#This Row],[Kävijämäärä b) aikuiset]]*Table_1[[#This Row],[Tapaamis-kerrat /osallistuja]])</f>
        <v>0</v>
      </c>
      <c r="AA31" s="387">
        <f>IF(Table_1[[#This Row],[Kokonaiskävijämäärä]]&lt;1,0,Table_1[[#This Row],[Kokonaiskävijämäärä]]*Table_1[[#This Row],[Tapaamis-kerrat /osallistuja]])</f>
        <v>0</v>
      </c>
      <c r="AB31" s="379" t="s">
        <v>57</v>
      </c>
      <c r="AC31" s="454"/>
      <c r="AD31" s="455"/>
      <c r="AE31" s="463"/>
      <c r="AF31" s="388" t="s">
        <v>57</v>
      </c>
      <c r="AG31" s="389" t="s">
        <v>57</v>
      </c>
      <c r="AH31" s="390" t="s">
        <v>57</v>
      </c>
      <c r="AI31" s="390" t="s">
        <v>57</v>
      </c>
      <c r="AJ31" s="391" t="s">
        <v>56</v>
      </c>
      <c r="AK31" s="392" t="s">
        <v>57</v>
      </c>
      <c r="AL31" s="392" t="s">
        <v>57</v>
      </c>
      <c r="AM31" s="392" t="s">
        <v>57</v>
      </c>
      <c r="AN31" s="393" t="s">
        <v>57</v>
      </c>
      <c r="AO31" s="394" t="s">
        <v>57</v>
      </c>
    </row>
    <row r="32" spans="1:41" ht="15.75" customHeight="1" x14ac:dyDescent="0.3">
      <c r="A32" s="371"/>
      <c r="B32" s="372"/>
      <c r="C32" s="373" t="s">
        <v>43</v>
      </c>
      <c r="D32" s="374" t="str">
        <f>IF(Table_1[[#This Row],[SISÄLLÖN NIMI]]="","",1)</f>
        <v/>
      </c>
      <c r="E32" s="375"/>
      <c r="F32" s="375"/>
      <c r="G32" s="373" t="s">
        <v>57</v>
      </c>
      <c r="H32" s="376" t="s">
        <v>57</v>
      </c>
      <c r="I32" s="377" t="s">
        <v>57</v>
      </c>
      <c r="J32" s="378" t="s">
        <v>47</v>
      </c>
      <c r="K32" s="376" t="s">
        <v>57</v>
      </c>
      <c r="L32" s="379" t="s">
        <v>57</v>
      </c>
      <c r="M32" s="380"/>
      <c r="N32" s="381" t="s">
        <v>57</v>
      </c>
      <c r="O32" s="382"/>
      <c r="P32" s="380"/>
      <c r="Q32" s="380"/>
      <c r="R32" s="383"/>
      <c r="S32" s="384">
        <f>IF(Table_1[[#This Row],[Kesto (min) /tapaaminen]]&lt;1,0,(Table_1[[#This Row],[Sisältöjen määrä 
]]*Table_1[[#This Row],[Kesto (min) /tapaaminen]]*Table_1[[#This Row],[Tapaamis-kerrat /osallistuja]]))</f>
        <v>0</v>
      </c>
      <c r="T32" s="355" t="str">
        <f>IF(Table_1[[#This Row],[SISÄLLÖN NIMI]]="","",IF(Table_1[[#This Row],[Toteutuminen]]="Ei osallistujia",0,IF(Table_1[[#This Row],[Toteutuminen]]="Peruttu",0,1)))</f>
        <v/>
      </c>
      <c r="U32" s="385"/>
      <c r="V32" s="374"/>
      <c r="W32" s="386"/>
      <c r="X32" s="387">
        <f>Table_1[[#This Row],[Kävijämäärä a) lapset]]+Table_1[[#This Row],[Kävijämäärä b) aikuiset]]</f>
        <v>0</v>
      </c>
      <c r="Y32" s="387">
        <f>IF(Table_1[[#This Row],[Kokonaiskävijämäärä]]&lt;1,0,Table_1[[#This Row],[Kävijämäärä a) lapset]]*Table_1[[#This Row],[Tapaamis-kerrat /osallistuja]])</f>
        <v>0</v>
      </c>
      <c r="Z32" s="387">
        <f>IF(Table_1[[#This Row],[Kokonaiskävijämäärä]]&lt;1,0,Table_1[[#This Row],[Kävijämäärä b) aikuiset]]*Table_1[[#This Row],[Tapaamis-kerrat /osallistuja]])</f>
        <v>0</v>
      </c>
      <c r="AA32" s="387">
        <f>IF(Table_1[[#This Row],[Kokonaiskävijämäärä]]&lt;1,0,Table_1[[#This Row],[Kokonaiskävijämäärä]]*Table_1[[#This Row],[Tapaamis-kerrat /osallistuja]])</f>
        <v>0</v>
      </c>
      <c r="AB32" s="379" t="s">
        <v>57</v>
      </c>
      <c r="AC32" s="454"/>
      <c r="AD32" s="455"/>
      <c r="AE32" s="463"/>
      <c r="AF32" s="388" t="s">
        <v>57</v>
      </c>
      <c r="AG32" s="389" t="s">
        <v>57</v>
      </c>
      <c r="AH32" s="390" t="s">
        <v>57</v>
      </c>
      <c r="AI32" s="390" t="s">
        <v>57</v>
      </c>
      <c r="AJ32" s="391" t="s">
        <v>56</v>
      </c>
      <c r="AK32" s="392" t="s">
        <v>57</v>
      </c>
      <c r="AL32" s="392" t="s">
        <v>57</v>
      </c>
      <c r="AM32" s="392" t="s">
        <v>57</v>
      </c>
      <c r="AN32" s="393" t="s">
        <v>57</v>
      </c>
      <c r="AO32" s="394" t="s">
        <v>57</v>
      </c>
    </row>
    <row r="33" spans="1:41" ht="15.75" customHeight="1" x14ac:dyDescent="0.3">
      <c r="A33" s="371"/>
      <c r="B33" s="372"/>
      <c r="C33" s="373" t="s">
        <v>43</v>
      </c>
      <c r="D33" s="374" t="str">
        <f>IF(Table_1[[#This Row],[SISÄLLÖN NIMI]]="","",1)</f>
        <v/>
      </c>
      <c r="E33" s="375"/>
      <c r="F33" s="375"/>
      <c r="G33" s="373" t="s">
        <v>57</v>
      </c>
      <c r="H33" s="376" t="s">
        <v>57</v>
      </c>
      <c r="I33" s="377" t="s">
        <v>57</v>
      </c>
      <c r="J33" s="378" t="s">
        <v>47</v>
      </c>
      <c r="K33" s="376" t="s">
        <v>57</v>
      </c>
      <c r="L33" s="379" t="s">
        <v>57</v>
      </c>
      <c r="M33" s="380"/>
      <c r="N33" s="381" t="s">
        <v>57</v>
      </c>
      <c r="O33" s="382"/>
      <c r="P33" s="380"/>
      <c r="Q33" s="380"/>
      <c r="R33" s="383"/>
      <c r="S33" s="384">
        <f>IF(Table_1[[#This Row],[Kesto (min) /tapaaminen]]&lt;1,0,(Table_1[[#This Row],[Sisältöjen määrä 
]]*Table_1[[#This Row],[Kesto (min) /tapaaminen]]*Table_1[[#This Row],[Tapaamis-kerrat /osallistuja]]))</f>
        <v>0</v>
      </c>
      <c r="T33" s="355" t="str">
        <f>IF(Table_1[[#This Row],[SISÄLLÖN NIMI]]="","",IF(Table_1[[#This Row],[Toteutuminen]]="Ei osallistujia",0,IF(Table_1[[#This Row],[Toteutuminen]]="Peruttu",0,1)))</f>
        <v/>
      </c>
      <c r="U33" s="385"/>
      <c r="V33" s="374"/>
      <c r="W33" s="386"/>
      <c r="X33" s="387">
        <f>Table_1[[#This Row],[Kävijämäärä a) lapset]]+Table_1[[#This Row],[Kävijämäärä b) aikuiset]]</f>
        <v>0</v>
      </c>
      <c r="Y33" s="387">
        <f>IF(Table_1[[#This Row],[Kokonaiskävijämäärä]]&lt;1,0,Table_1[[#This Row],[Kävijämäärä a) lapset]]*Table_1[[#This Row],[Tapaamis-kerrat /osallistuja]])</f>
        <v>0</v>
      </c>
      <c r="Z33" s="387">
        <f>IF(Table_1[[#This Row],[Kokonaiskävijämäärä]]&lt;1,0,Table_1[[#This Row],[Kävijämäärä b) aikuiset]]*Table_1[[#This Row],[Tapaamis-kerrat /osallistuja]])</f>
        <v>0</v>
      </c>
      <c r="AA33" s="387">
        <f>IF(Table_1[[#This Row],[Kokonaiskävijämäärä]]&lt;1,0,Table_1[[#This Row],[Kokonaiskävijämäärä]]*Table_1[[#This Row],[Tapaamis-kerrat /osallistuja]])</f>
        <v>0</v>
      </c>
      <c r="AB33" s="379" t="s">
        <v>57</v>
      </c>
      <c r="AC33" s="454"/>
      <c r="AD33" s="455"/>
      <c r="AE33" s="463"/>
      <c r="AF33" s="388" t="s">
        <v>57</v>
      </c>
      <c r="AG33" s="389" t="s">
        <v>57</v>
      </c>
      <c r="AH33" s="390" t="s">
        <v>57</v>
      </c>
      <c r="AI33" s="390" t="s">
        <v>57</v>
      </c>
      <c r="AJ33" s="391" t="s">
        <v>56</v>
      </c>
      <c r="AK33" s="392" t="s">
        <v>57</v>
      </c>
      <c r="AL33" s="392" t="s">
        <v>57</v>
      </c>
      <c r="AM33" s="392" t="s">
        <v>57</v>
      </c>
      <c r="AN33" s="393" t="s">
        <v>57</v>
      </c>
      <c r="AO33" s="394" t="s">
        <v>57</v>
      </c>
    </row>
    <row r="34" spans="1:41" ht="15.75" customHeight="1" x14ac:dyDescent="0.3">
      <c r="A34" s="371"/>
      <c r="B34" s="372"/>
      <c r="C34" s="373" t="s">
        <v>43</v>
      </c>
      <c r="D34" s="374" t="str">
        <f>IF(Table_1[[#This Row],[SISÄLLÖN NIMI]]="","",1)</f>
        <v/>
      </c>
      <c r="E34" s="375"/>
      <c r="F34" s="375"/>
      <c r="G34" s="373" t="s">
        <v>57</v>
      </c>
      <c r="H34" s="376" t="s">
        <v>57</v>
      </c>
      <c r="I34" s="377" t="s">
        <v>57</v>
      </c>
      <c r="J34" s="378" t="s">
        <v>47</v>
      </c>
      <c r="K34" s="376" t="s">
        <v>57</v>
      </c>
      <c r="L34" s="379" t="s">
        <v>57</v>
      </c>
      <c r="M34" s="380"/>
      <c r="N34" s="381" t="s">
        <v>57</v>
      </c>
      <c r="O34" s="382"/>
      <c r="P34" s="380"/>
      <c r="Q34" s="380"/>
      <c r="R34" s="383"/>
      <c r="S34" s="384">
        <f>IF(Table_1[[#This Row],[Kesto (min) /tapaaminen]]&lt;1,0,(Table_1[[#This Row],[Sisältöjen määrä 
]]*Table_1[[#This Row],[Kesto (min) /tapaaminen]]*Table_1[[#This Row],[Tapaamis-kerrat /osallistuja]]))</f>
        <v>0</v>
      </c>
      <c r="T34" s="355" t="str">
        <f>IF(Table_1[[#This Row],[SISÄLLÖN NIMI]]="","",IF(Table_1[[#This Row],[Toteutuminen]]="Ei osallistujia",0,IF(Table_1[[#This Row],[Toteutuminen]]="Peruttu",0,1)))</f>
        <v/>
      </c>
      <c r="U34" s="385"/>
      <c r="V34" s="374"/>
      <c r="W34" s="386"/>
      <c r="X34" s="387">
        <f>Table_1[[#This Row],[Kävijämäärä a) lapset]]+Table_1[[#This Row],[Kävijämäärä b) aikuiset]]</f>
        <v>0</v>
      </c>
      <c r="Y34" s="387">
        <f>IF(Table_1[[#This Row],[Kokonaiskävijämäärä]]&lt;1,0,Table_1[[#This Row],[Kävijämäärä a) lapset]]*Table_1[[#This Row],[Tapaamis-kerrat /osallistuja]])</f>
        <v>0</v>
      </c>
      <c r="Z34" s="387">
        <f>IF(Table_1[[#This Row],[Kokonaiskävijämäärä]]&lt;1,0,Table_1[[#This Row],[Kävijämäärä b) aikuiset]]*Table_1[[#This Row],[Tapaamis-kerrat /osallistuja]])</f>
        <v>0</v>
      </c>
      <c r="AA34" s="387">
        <f>IF(Table_1[[#This Row],[Kokonaiskävijämäärä]]&lt;1,0,Table_1[[#This Row],[Kokonaiskävijämäärä]]*Table_1[[#This Row],[Tapaamis-kerrat /osallistuja]])</f>
        <v>0</v>
      </c>
      <c r="AB34" s="379" t="s">
        <v>57</v>
      </c>
      <c r="AC34" s="454"/>
      <c r="AD34" s="455"/>
      <c r="AE34" s="463"/>
      <c r="AF34" s="388" t="s">
        <v>57</v>
      </c>
      <c r="AG34" s="389" t="s">
        <v>57</v>
      </c>
      <c r="AH34" s="390" t="s">
        <v>57</v>
      </c>
      <c r="AI34" s="390" t="s">
        <v>57</v>
      </c>
      <c r="AJ34" s="391" t="s">
        <v>56</v>
      </c>
      <c r="AK34" s="392" t="s">
        <v>57</v>
      </c>
      <c r="AL34" s="392" t="s">
        <v>57</v>
      </c>
      <c r="AM34" s="392" t="s">
        <v>57</v>
      </c>
      <c r="AN34" s="393" t="s">
        <v>57</v>
      </c>
      <c r="AO34" s="394" t="s">
        <v>57</v>
      </c>
    </row>
    <row r="35" spans="1:41" ht="15.75" customHeight="1" x14ac:dyDescent="0.3">
      <c r="A35" s="371"/>
      <c r="B35" s="372"/>
      <c r="C35" s="373" t="s">
        <v>43</v>
      </c>
      <c r="D35" s="374" t="str">
        <f>IF(Table_1[[#This Row],[SISÄLLÖN NIMI]]="","",1)</f>
        <v/>
      </c>
      <c r="E35" s="375"/>
      <c r="F35" s="375"/>
      <c r="G35" s="373" t="s">
        <v>57</v>
      </c>
      <c r="H35" s="376" t="s">
        <v>57</v>
      </c>
      <c r="I35" s="377" t="s">
        <v>57</v>
      </c>
      <c r="J35" s="378" t="s">
        <v>47</v>
      </c>
      <c r="K35" s="376" t="s">
        <v>57</v>
      </c>
      <c r="L35" s="379" t="s">
        <v>57</v>
      </c>
      <c r="M35" s="380"/>
      <c r="N35" s="381" t="s">
        <v>57</v>
      </c>
      <c r="O35" s="382"/>
      <c r="P35" s="380"/>
      <c r="Q35" s="380"/>
      <c r="R35" s="383"/>
      <c r="S35" s="384">
        <f>IF(Table_1[[#This Row],[Kesto (min) /tapaaminen]]&lt;1,0,(Table_1[[#This Row],[Sisältöjen määrä 
]]*Table_1[[#This Row],[Kesto (min) /tapaaminen]]*Table_1[[#This Row],[Tapaamis-kerrat /osallistuja]]))</f>
        <v>0</v>
      </c>
      <c r="T35" s="355" t="str">
        <f>IF(Table_1[[#This Row],[SISÄLLÖN NIMI]]="","",IF(Table_1[[#This Row],[Toteutuminen]]="Ei osallistujia",0,IF(Table_1[[#This Row],[Toteutuminen]]="Peruttu",0,1)))</f>
        <v/>
      </c>
      <c r="U35" s="385"/>
      <c r="V35" s="374"/>
      <c r="W35" s="386"/>
      <c r="X35" s="387">
        <f>Table_1[[#This Row],[Kävijämäärä a) lapset]]+Table_1[[#This Row],[Kävijämäärä b) aikuiset]]</f>
        <v>0</v>
      </c>
      <c r="Y35" s="387">
        <f>IF(Table_1[[#This Row],[Kokonaiskävijämäärä]]&lt;1,0,Table_1[[#This Row],[Kävijämäärä a) lapset]]*Table_1[[#This Row],[Tapaamis-kerrat /osallistuja]])</f>
        <v>0</v>
      </c>
      <c r="Z35" s="387">
        <f>IF(Table_1[[#This Row],[Kokonaiskävijämäärä]]&lt;1,0,Table_1[[#This Row],[Kävijämäärä b) aikuiset]]*Table_1[[#This Row],[Tapaamis-kerrat /osallistuja]])</f>
        <v>0</v>
      </c>
      <c r="AA35" s="387">
        <f>IF(Table_1[[#This Row],[Kokonaiskävijämäärä]]&lt;1,0,Table_1[[#This Row],[Kokonaiskävijämäärä]]*Table_1[[#This Row],[Tapaamis-kerrat /osallistuja]])</f>
        <v>0</v>
      </c>
      <c r="AB35" s="379" t="s">
        <v>57</v>
      </c>
      <c r="AC35" s="454"/>
      <c r="AD35" s="455"/>
      <c r="AE35" s="463"/>
      <c r="AF35" s="388" t="s">
        <v>57</v>
      </c>
      <c r="AG35" s="389" t="s">
        <v>57</v>
      </c>
      <c r="AH35" s="390" t="s">
        <v>57</v>
      </c>
      <c r="AI35" s="390" t="s">
        <v>57</v>
      </c>
      <c r="AJ35" s="391" t="s">
        <v>56</v>
      </c>
      <c r="AK35" s="392" t="s">
        <v>57</v>
      </c>
      <c r="AL35" s="392" t="s">
        <v>57</v>
      </c>
      <c r="AM35" s="392" t="s">
        <v>57</v>
      </c>
      <c r="AN35" s="393" t="s">
        <v>57</v>
      </c>
      <c r="AO35" s="394" t="s">
        <v>57</v>
      </c>
    </row>
    <row r="36" spans="1:41" ht="15.75" customHeight="1" x14ac:dyDescent="0.3">
      <c r="A36" s="371"/>
      <c r="B36" s="372"/>
      <c r="C36" s="373" t="s">
        <v>43</v>
      </c>
      <c r="D36" s="374" t="str">
        <f>IF(Table_1[[#This Row],[SISÄLLÖN NIMI]]="","",1)</f>
        <v/>
      </c>
      <c r="E36" s="375"/>
      <c r="F36" s="375"/>
      <c r="G36" s="373" t="s">
        <v>57</v>
      </c>
      <c r="H36" s="376" t="s">
        <v>57</v>
      </c>
      <c r="I36" s="377" t="s">
        <v>57</v>
      </c>
      <c r="J36" s="378" t="s">
        <v>47</v>
      </c>
      <c r="K36" s="376" t="s">
        <v>57</v>
      </c>
      <c r="L36" s="379" t="s">
        <v>57</v>
      </c>
      <c r="M36" s="380"/>
      <c r="N36" s="381" t="s">
        <v>57</v>
      </c>
      <c r="O36" s="382"/>
      <c r="P36" s="380"/>
      <c r="Q36" s="380"/>
      <c r="R36" s="383"/>
      <c r="S36" s="384">
        <f>IF(Table_1[[#This Row],[Kesto (min) /tapaaminen]]&lt;1,0,(Table_1[[#This Row],[Sisältöjen määrä 
]]*Table_1[[#This Row],[Kesto (min) /tapaaminen]]*Table_1[[#This Row],[Tapaamis-kerrat /osallistuja]]))</f>
        <v>0</v>
      </c>
      <c r="T36" s="355" t="str">
        <f>IF(Table_1[[#This Row],[SISÄLLÖN NIMI]]="","",IF(Table_1[[#This Row],[Toteutuminen]]="Ei osallistujia",0,IF(Table_1[[#This Row],[Toteutuminen]]="Peruttu",0,1)))</f>
        <v/>
      </c>
      <c r="U36" s="385"/>
      <c r="V36" s="374"/>
      <c r="W36" s="386"/>
      <c r="X36" s="387">
        <f>Table_1[[#This Row],[Kävijämäärä a) lapset]]+Table_1[[#This Row],[Kävijämäärä b) aikuiset]]</f>
        <v>0</v>
      </c>
      <c r="Y36" s="387">
        <f>IF(Table_1[[#This Row],[Kokonaiskävijämäärä]]&lt;1,0,Table_1[[#This Row],[Kävijämäärä a) lapset]]*Table_1[[#This Row],[Tapaamis-kerrat /osallistuja]])</f>
        <v>0</v>
      </c>
      <c r="Z36" s="387">
        <f>IF(Table_1[[#This Row],[Kokonaiskävijämäärä]]&lt;1,0,Table_1[[#This Row],[Kävijämäärä b) aikuiset]]*Table_1[[#This Row],[Tapaamis-kerrat /osallistuja]])</f>
        <v>0</v>
      </c>
      <c r="AA36" s="387">
        <f>IF(Table_1[[#This Row],[Kokonaiskävijämäärä]]&lt;1,0,Table_1[[#This Row],[Kokonaiskävijämäärä]]*Table_1[[#This Row],[Tapaamis-kerrat /osallistuja]])</f>
        <v>0</v>
      </c>
      <c r="AB36" s="379" t="s">
        <v>57</v>
      </c>
      <c r="AC36" s="454"/>
      <c r="AD36" s="455"/>
      <c r="AE36" s="463"/>
      <c r="AF36" s="388" t="s">
        <v>57</v>
      </c>
      <c r="AG36" s="389" t="s">
        <v>57</v>
      </c>
      <c r="AH36" s="390" t="s">
        <v>57</v>
      </c>
      <c r="AI36" s="390" t="s">
        <v>57</v>
      </c>
      <c r="AJ36" s="391" t="s">
        <v>56</v>
      </c>
      <c r="AK36" s="392" t="s">
        <v>57</v>
      </c>
      <c r="AL36" s="392" t="s">
        <v>57</v>
      </c>
      <c r="AM36" s="392" t="s">
        <v>57</v>
      </c>
      <c r="AN36" s="393" t="s">
        <v>57</v>
      </c>
      <c r="AO36" s="394" t="s">
        <v>57</v>
      </c>
    </row>
    <row r="37" spans="1:41" ht="15.75" customHeight="1" x14ac:dyDescent="0.3">
      <c r="A37" s="371"/>
      <c r="B37" s="372"/>
      <c r="C37" s="373" t="s">
        <v>43</v>
      </c>
      <c r="D37" s="374" t="str">
        <f>IF(Table_1[[#This Row],[SISÄLLÖN NIMI]]="","",1)</f>
        <v/>
      </c>
      <c r="E37" s="375"/>
      <c r="F37" s="375"/>
      <c r="G37" s="373" t="s">
        <v>57</v>
      </c>
      <c r="H37" s="376" t="s">
        <v>57</v>
      </c>
      <c r="I37" s="377" t="s">
        <v>57</v>
      </c>
      <c r="J37" s="378" t="s">
        <v>47</v>
      </c>
      <c r="K37" s="376" t="s">
        <v>57</v>
      </c>
      <c r="L37" s="379" t="s">
        <v>57</v>
      </c>
      <c r="M37" s="380"/>
      <c r="N37" s="381" t="s">
        <v>57</v>
      </c>
      <c r="O37" s="382"/>
      <c r="P37" s="380"/>
      <c r="Q37" s="380"/>
      <c r="R37" s="383"/>
      <c r="S37" s="384">
        <f>IF(Table_1[[#This Row],[Kesto (min) /tapaaminen]]&lt;1,0,(Table_1[[#This Row],[Sisältöjen määrä 
]]*Table_1[[#This Row],[Kesto (min) /tapaaminen]]*Table_1[[#This Row],[Tapaamis-kerrat /osallistuja]]))</f>
        <v>0</v>
      </c>
      <c r="T37" s="355" t="str">
        <f>IF(Table_1[[#This Row],[SISÄLLÖN NIMI]]="","",IF(Table_1[[#This Row],[Toteutuminen]]="Ei osallistujia",0,IF(Table_1[[#This Row],[Toteutuminen]]="Peruttu",0,1)))</f>
        <v/>
      </c>
      <c r="U37" s="385"/>
      <c r="V37" s="374"/>
      <c r="W37" s="386"/>
      <c r="X37" s="387">
        <f>Table_1[[#This Row],[Kävijämäärä a) lapset]]+Table_1[[#This Row],[Kävijämäärä b) aikuiset]]</f>
        <v>0</v>
      </c>
      <c r="Y37" s="387">
        <f>IF(Table_1[[#This Row],[Kokonaiskävijämäärä]]&lt;1,0,Table_1[[#This Row],[Kävijämäärä a) lapset]]*Table_1[[#This Row],[Tapaamis-kerrat /osallistuja]])</f>
        <v>0</v>
      </c>
      <c r="Z37" s="387">
        <f>IF(Table_1[[#This Row],[Kokonaiskävijämäärä]]&lt;1,0,Table_1[[#This Row],[Kävijämäärä b) aikuiset]]*Table_1[[#This Row],[Tapaamis-kerrat /osallistuja]])</f>
        <v>0</v>
      </c>
      <c r="AA37" s="387">
        <f>IF(Table_1[[#This Row],[Kokonaiskävijämäärä]]&lt;1,0,Table_1[[#This Row],[Kokonaiskävijämäärä]]*Table_1[[#This Row],[Tapaamis-kerrat /osallistuja]])</f>
        <v>0</v>
      </c>
      <c r="AB37" s="379" t="s">
        <v>57</v>
      </c>
      <c r="AC37" s="454"/>
      <c r="AD37" s="455"/>
      <c r="AE37" s="463"/>
      <c r="AF37" s="388" t="s">
        <v>57</v>
      </c>
      <c r="AG37" s="389" t="s">
        <v>57</v>
      </c>
      <c r="AH37" s="390" t="s">
        <v>57</v>
      </c>
      <c r="AI37" s="390" t="s">
        <v>57</v>
      </c>
      <c r="AJ37" s="391" t="s">
        <v>56</v>
      </c>
      <c r="AK37" s="392" t="s">
        <v>57</v>
      </c>
      <c r="AL37" s="392" t="s">
        <v>57</v>
      </c>
      <c r="AM37" s="392" t="s">
        <v>57</v>
      </c>
      <c r="AN37" s="393" t="s">
        <v>57</v>
      </c>
      <c r="AO37" s="394" t="s">
        <v>57</v>
      </c>
    </row>
    <row r="38" spans="1:41" ht="15.75" customHeight="1" x14ac:dyDescent="0.3">
      <c r="A38" s="371"/>
      <c r="B38" s="372"/>
      <c r="C38" s="373" t="s">
        <v>43</v>
      </c>
      <c r="D38" s="374" t="str">
        <f>IF(Table_1[[#This Row],[SISÄLLÖN NIMI]]="","",1)</f>
        <v/>
      </c>
      <c r="E38" s="375"/>
      <c r="F38" s="375"/>
      <c r="G38" s="373" t="s">
        <v>57</v>
      </c>
      <c r="H38" s="376" t="s">
        <v>57</v>
      </c>
      <c r="I38" s="377" t="s">
        <v>57</v>
      </c>
      <c r="J38" s="378" t="s">
        <v>47</v>
      </c>
      <c r="K38" s="376" t="s">
        <v>57</v>
      </c>
      <c r="L38" s="379" t="s">
        <v>57</v>
      </c>
      <c r="M38" s="380"/>
      <c r="N38" s="381" t="s">
        <v>57</v>
      </c>
      <c r="O38" s="382"/>
      <c r="P38" s="380"/>
      <c r="Q38" s="380"/>
      <c r="R38" s="383"/>
      <c r="S38" s="384">
        <f>IF(Table_1[[#This Row],[Kesto (min) /tapaaminen]]&lt;1,0,(Table_1[[#This Row],[Sisältöjen määrä 
]]*Table_1[[#This Row],[Kesto (min) /tapaaminen]]*Table_1[[#This Row],[Tapaamis-kerrat /osallistuja]]))</f>
        <v>0</v>
      </c>
      <c r="T38" s="355" t="str">
        <f>IF(Table_1[[#This Row],[SISÄLLÖN NIMI]]="","",IF(Table_1[[#This Row],[Toteutuminen]]="Ei osallistujia",0,IF(Table_1[[#This Row],[Toteutuminen]]="Peruttu",0,1)))</f>
        <v/>
      </c>
      <c r="U38" s="385"/>
      <c r="V38" s="374"/>
      <c r="W38" s="386"/>
      <c r="X38" s="387">
        <f>Table_1[[#This Row],[Kävijämäärä a) lapset]]+Table_1[[#This Row],[Kävijämäärä b) aikuiset]]</f>
        <v>0</v>
      </c>
      <c r="Y38" s="387">
        <f>IF(Table_1[[#This Row],[Kokonaiskävijämäärä]]&lt;1,0,Table_1[[#This Row],[Kävijämäärä a) lapset]]*Table_1[[#This Row],[Tapaamis-kerrat /osallistuja]])</f>
        <v>0</v>
      </c>
      <c r="Z38" s="387">
        <f>IF(Table_1[[#This Row],[Kokonaiskävijämäärä]]&lt;1,0,Table_1[[#This Row],[Kävijämäärä b) aikuiset]]*Table_1[[#This Row],[Tapaamis-kerrat /osallistuja]])</f>
        <v>0</v>
      </c>
      <c r="AA38" s="387">
        <f>IF(Table_1[[#This Row],[Kokonaiskävijämäärä]]&lt;1,0,Table_1[[#This Row],[Kokonaiskävijämäärä]]*Table_1[[#This Row],[Tapaamis-kerrat /osallistuja]])</f>
        <v>0</v>
      </c>
      <c r="AB38" s="379" t="s">
        <v>57</v>
      </c>
      <c r="AC38" s="454"/>
      <c r="AD38" s="455"/>
      <c r="AE38" s="463"/>
      <c r="AF38" s="388" t="s">
        <v>57</v>
      </c>
      <c r="AG38" s="389" t="s">
        <v>57</v>
      </c>
      <c r="AH38" s="390" t="s">
        <v>57</v>
      </c>
      <c r="AI38" s="390" t="s">
        <v>57</v>
      </c>
      <c r="AJ38" s="391" t="s">
        <v>56</v>
      </c>
      <c r="AK38" s="392" t="s">
        <v>57</v>
      </c>
      <c r="AL38" s="392" t="s">
        <v>57</v>
      </c>
      <c r="AM38" s="392" t="s">
        <v>57</v>
      </c>
      <c r="AN38" s="393" t="s">
        <v>57</v>
      </c>
      <c r="AO38" s="394" t="s">
        <v>57</v>
      </c>
    </row>
    <row r="39" spans="1:41" ht="15.75" customHeight="1" x14ac:dyDescent="0.3">
      <c r="A39" s="371"/>
      <c r="B39" s="372"/>
      <c r="C39" s="373" t="s">
        <v>43</v>
      </c>
      <c r="D39" s="374" t="str">
        <f>IF(Table_1[[#This Row],[SISÄLLÖN NIMI]]="","",1)</f>
        <v/>
      </c>
      <c r="E39" s="375"/>
      <c r="F39" s="375"/>
      <c r="G39" s="373" t="s">
        <v>57</v>
      </c>
      <c r="H39" s="376" t="s">
        <v>57</v>
      </c>
      <c r="I39" s="377" t="s">
        <v>57</v>
      </c>
      <c r="J39" s="378" t="s">
        <v>47</v>
      </c>
      <c r="K39" s="376" t="s">
        <v>57</v>
      </c>
      <c r="L39" s="379" t="s">
        <v>57</v>
      </c>
      <c r="M39" s="380"/>
      <c r="N39" s="381" t="s">
        <v>57</v>
      </c>
      <c r="O39" s="382"/>
      <c r="P39" s="380"/>
      <c r="Q39" s="380"/>
      <c r="R39" s="383"/>
      <c r="S39" s="384">
        <f>IF(Table_1[[#This Row],[Kesto (min) /tapaaminen]]&lt;1,0,(Table_1[[#This Row],[Sisältöjen määrä 
]]*Table_1[[#This Row],[Kesto (min) /tapaaminen]]*Table_1[[#This Row],[Tapaamis-kerrat /osallistuja]]))</f>
        <v>0</v>
      </c>
      <c r="T39" s="355" t="str">
        <f>IF(Table_1[[#This Row],[SISÄLLÖN NIMI]]="","",IF(Table_1[[#This Row],[Toteutuminen]]="Ei osallistujia",0,IF(Table_1[[#This Row],[Toteutuminen]]="Peruttu",0,1)))</f>
        <v/>
      </c>
      <c r="U39" s="385"/>
      <c r="V39" s="374"/>
      <c r="W39" s="386"/>
      <c r="X39" s="387">
        <f>Table_1[[#This Row],[Kävijämäärä a) lapset]]+Table_1[[#This Row],[Kävijämäärä b) aikuiset]]</f>
        <v>0</v>
      </c>
      <c r="Y39" s="387">
        <f>IF(Table_1[[#This Row],[Kokonaiskävijämäärä]]&lt;1,0,Table_1[[#This Row],[Kävijämäärä a) lapset]]*Table_1[[#This Row],[Tapaamis-kerrat /osallistuja]])</f>
        <v>0</v>
      </c>
      <c r="Z39" s="387">
        <f>IF(Table_1[[#This Row],[Kokonaiskävijämäärä]]&lt;1,0,Table_1[[#This Row],[Kävijämäärä b) aikuiset]]*Table_1[[#This Row],[Tapaamis-kerrat /osallistuja]])</f>
        <v>0</v>
      </c>
      <c r="AA39" s="387">
        <f>IF(Table_1[[#This Row],[Kokonaiskävijämäärä]]&lt;1,0,Table_1[[#This Row],[Kokonaiskävijämäärä]]*Table_1[[#This Row],[Tapaamis-kerrat /osallistuja]])</f>
        <v>0</v>
      </c>
      <c r="AB39" s="379" t="s">
        <v>57</v>
      </c>
      <c r="AC39" s="454"/>
      <c r="AD39" s="455"/>
      <c r="AE39" s="463"/>
      <c r="AF39" s="388" t="s">
        <v>57</v>
      </c>
      <c r="AG39" s="389" t="s">
        <v>57</v>
      </c>
      <c r="AH39" s="390" t="s">
        <v>57</v>
      </c>
      <c r="AI39" s="390" t="s">
        <v>57</v>
      </c>
      <c r="AJ39" s="391" t="s">
        <v>56</v>
      </c>
      <c r="AK39" s="392" t="s">
        <v>57</v>
      </c>
      <c r="AL39" s="392" t="s">
        <v>57</v>
      </c>
      <c r="AM39" s="392" t="s">
        <v>57</v>
      </c>
      <c r="AN39" s="393" t="s">
        <v>57</v>
      </c>
      <c r="AO39" s="394" t="s">
        <v>57</v>
      </c>
    </row>
    <row r="40" spans="1:41" ht="15.75" customHeight="1" x14ac:dyDescent="0.3">
      <c r="A40" s="371"/>
      <c r="B40" s="372"/>
      <c r="C40" s="373" t="s">
        <v>43</v>
      </c>
      <c r="D40" s="374" t="str">
        <f>IF(Table_1[[#This Row],[SISÄLLÖN NIMI]]="","",1)</f>
        <v/>
      </c>
      <c r="E40" s="375"/>
      <c r="F40" s="375"/>
      <c r="G40" s="373" t="s">
        <v>57</v>
      </c>
      <c r="H40" s="376" t="s">
        <v>57</v>
      </c>
      <c r="I40" s="377" t="s">
        <v>57</v>
      </c>
      <c r="J40" s="378" t="s">
        <v>47</v>
      </c>
      <c r="K40" s="376" t="s">
        <v>57</v>
      </c>
      <c r="L40" s="379" t="s">
        <v>57</v>
      </c>
      <c r="M40" s="380"/>
      <c r="N40" s="381" t="s">
        <v>57</v>
      </c>
      <c r="O40" s="382"/>
      <c r="P40" s="380"/>
      <c r="Q40" s="380"/>
      <c r="R40" s="383"/>
      <c r="S40" s="384">
        <f>IF(Table_1[[#This Row],[Kesto (min) /tapaaminen]]&lt;1,0,(Table_1[[#This Row],[Sisältöjen määrä 
]]*Table_1[[#This Row],[Kesto (min) /tapaaminen]]*Table_1[[#This Row],[Tapaamis-kerrat /osallistuja]]))</f>
        <v>0</v>
      </c>
      <c r="T40" s="355" t="str">
        <f>IF(Table_1[[#This Row],[SISÄLLÖN NIMI]]="","",IF(Table_1[[#This Row],[Toteutuminen]]="Ei osallistujia",0,IF(Table_1[[#This Row],[Toteutuminen]]="Peruttu",0,1)))</f>
        <v/>
      </c>
      <c r="U40" s="385"/>
      <c r="V40" s="374"/>
      <c r="W40" s="386"/>
      <c r="X40" s="387">
        <f>Table_1[[#This Row],[Kävijämäärä a) lapset]]+Table_1[[#This Row],[Kävijämäärä b) aikuiset]]</f>
        <v>0</v>
      </c>
      <c r="Y40" s="387">
        <f>IF(Table_1[[#This Row],[Kokonaiskävijämäärä]]&lt;1,0,Table_1[[#This Row],[Kävijämäärä a) lapset]]*Table_1[[#This Row],[Tapaamis-kerrat /osallistuja]])</f>
        <v>0</v>
      </c>
      <c r="Z40" s="387">
        <f>IF(Table_1[[#This Row],[Kokonaiskävijämäärä]]&lt;1,0,Table_1[[#This Row],[Kävijämäärä b) aikuiset]]*Table_1[[#This Row],[Tapaamis-kerrat /osallistuja]])</f>
        <v>0</v>
      </c>
      <c r="AA40" s="387">
        <f>IF(Table_1[[#This Row],[Kokonaiskävijämäärä]]&lt;1,0,Table_1[[#This Row],[Kokonaiskävijämäärä]]*Table_1[[#This Row],[Tapaamis-kerrat /osallistuja]])</f>
        <v>0</v>
      </c>
      <c r="AB40" s="379" t="s">
        <v>57</v>
      </c>
      <c r="AC40" s="454"/>
      <c r="AD40" s="455"/>
      <c r="AE40" s="463"/>
      <c r="AF40" s="388" t="s">
        <v>57</v>
      </c>
      <c r="AG40" s="389" t="s">
        <v>57</v>
      </c>
      <c r="AH40" s="390" t="s">
        <v>57</v>
      </c>
      <c r="AI40" s="390" t="s">
        <v>57</v>
      </c>
      <c r="AJ40" s="391" t="s">
        <v>56</v>
      </c>
      <c r="AK40" s="392" t="s">
        <v>57</v>
      </c>
      <c r="AL40" s="392" t="s">
        <v>57</v>
      </c>
      <c r="AM40" s="392" t="s">
        <v>57</v>
      </c>
      <c r="AN40" s="393" t="s">
        <v>57</v>
      </c>
      <c r="AO40" s="394" t="s">
        <v>57</v>
      </c>
    </row>
    <row r="41" spans="1:41" ht="15.75" customHeight="1" x14ac:dyDescent="0.3">
      <c r="A41" s="371"/>
      <c r="B41" s="372"/>
      <c r="C41" s="373" t="s">
        <v>43</v>
      </c>
      <c r="D41" s="374" t="str">
        <f>IF(Table_1[[#This Row],[SISÄLLÖN NIMI]]="","",1)</f>
        <v/>
      </c>
      <c r="E41" s="375"/>
      <c r="F41" s="375"/>
      <c r="G41" s="373" t="s">
        <v>57</v>
      </c>
      <c r="H41" s="376" t="s">
        <v>57</v>
      </c>
      <c r="I41" s="377" t="s">
        <v>57</v>
      </c>
      <c r="J41" s="378" t="s">
        <v>47</v>
      </c>
      <c r="K41" s="376" t="s">
        <v>57</v>
      </c>
      <c r="L41" s="379" t="s">
        <v>57</v>
      </c>
      <c r="M41" s="380"/>
      <c r="N41" s="381" t="s">
        <v>57</v>
      </c>
      <c r="O41" s="382"/>
      <c r="P41" s="380"/>
      <c r="Q41" s="380"/>
      <c r="R41" s="383"/>
      <c r="S41" s="384">
        <f>IF(Table_1[[#This Row],[Kesto (min) /tapaaminen]]&lt;1,0,(Table_1[[#This Row],[Sisältöjen määrä 
]]*Table_1[[#This Row],[Kesto (min) /tapaaminen]]*Table_1[[#This Row],[Tapaamis-kerrat /osallistuja]]))</f>
        <v>0</v>
      </c>
      <c r="T41" s="355" t="str">
        <f>IF(Table_1[[#This Row],[SISÄLLÖN NIMI]]="","",IF(Table_1[[#This Row],[Toteutuminen]]="Ei osallistujia",0,IF(Table_1[[#This Row],[Toteutuminen]]="Peruttu",0,1)))</f>
        <v/>
      </c>
      <c r="U41" s="385"/>
      <c r="V41" s="374"/>
      <c r="W41" s="386"/>
      <c r="X41" s="387">
        <f>Table_1[[#This Row],[Kävijämäärä a) lapset]]+Table_1[[#This Row],[Kävijämäärä b) aikuiset]]</f>
        <v>0</v>
      </c>
      <c r="Y41" s="387">
        <f>IF(Table_1[[#This Row],[Kokonaiskävijämäärä]]&lt;1,0,Table_1[[#This Row],[Kävijämäärä a) lapset]]*Table_1[[#This Row],[Tapaamis-kerrat /osallistuja]])</f>
        <v>0</v>
      </c>
      <c r="Z41" s="387">
        <f>IF(Table_1[[#This Row],[Kokonaiskävijämäärä]]&lt;1,0,Table_1[[#This Row],[Kävijämäärä b) aikuiset]]*Table_1[[#This Row],[Tapaamis-kerrat /osallistuja]])</f>
        <v>0</v>
      </c>
      <c r="AA41" s="387">
        <f>IF(Table_1[[#This Row],[Kokonaiskävijämäärä]]&lt;1,0,Table_1[[#This Row],[Kokonaiskävijämäärä]]*Table_1[[#This Row],[Tapaamis-kerrat /osallistuja]])</f>
        <v>0</v>
      </c>
      <c r="AB41" s="379" t="s">
        <v>57</v>
      </c>
      <c r="AC41" s="454"/>
      <c r="AD41" s="455"/>
      <c r="AE41" s="463"/>
      <c r="AF41" s="388" t="s">
        <v>57</v>
      </c>
      <c r="AG41" s="389" t="s">
        <v>57</v>
      </c>
      <c r="AH41" s="390" t="s">
        <v>57</v>
      </c>
      <c r="AI41" s="390" t="s">
        <v>57</v>
      </c>
      <c r="AJ41" s="391" t="s">
        <v>56</v>
      </c>
      <c r="AK41" s="392" t="s">
        <v>57</v>
      </c>
      <c r="AL41" s="392" t="s">
        <v>57</v>
      </c>
      <c r="AM41" s="392" t="s">
        <v>57</v>
      </c>
      <c r="AN41" s="393" t="s">
        <v>57</v>
      </c>
      <c r="AO41" s="394" t="s">
        <v>57</v>
      </c>
    </row>
    <row r="42" spans="1:41" ht="15.75" customHeight="1" x14ac:dyDescent="0.3">
      <c r="A42" s="371"/>
      <c r="B42" s="372"/>
      <c r="C42" s="373" t="s">
        <v>43</v>
      </c>
      <c r="D42" s="374" t="str">
        <f>IF(Table_1[[#This Row],[SISÄLLÖN NIMI]]="","",1)</f>
        <v/>
      </c>
      <c r="E42" s="375"/>
      <c r="F42" s="375"/>
      <c r="G42" s="373" t="s">
        <v>57</v>
      </c>
      <c r="H42" s="376" t="s">
        <v>57</v>
      </c>
      <c r="I42" s="377" t="s">
        <v>57</v>
      </c>
      <c r="J42" s="378" t="s">
        <v>47</v>
      </c>
      <c r="K42" s="376" t="s">
        <v>57</v>
      </c>
      <c r="L42" s="379" t="s">
        <v>57</v>
      </c>
      <c r="M42" s="380"/>
      <c r="N42" s="381" t="s">
        <v>57</v>
      </c>
      <c r="O42" s="382"/>
      <c r="P42" s="380"/>
      <c r="Q42" s="380"/>
      <c r="R42" s="383"/>
      <c r="S42" s="384">
        <f>IF(Table_1[[#This Row],[Kesto (min) /tapaaminen]]&lt;1,0,(Table_1[[#This Row],[Sisältöjen määrä 
]]*Table_1[[#This Row],[Kesto (min) /tapaaminen]]*Table_1[[#This Row],[Tapaamis-kerrat /osallistuja]]))</f>
        <v>0</v>
      </c>
      <c r="T42" s="355" t="str">
        <f>IF(Table_1[[#This Row],[SISÄLLÖN NIMI]]="","",IF(Table_1[[#This Row],[Toteutuminen]]="Ei osallistujia",0,IF(Table_1[[#This Row],[Toteutuminen]]="Peruttu",0,1)))</f>
        <v/>
      </c>
      <c r="U42" s="385"/>
      <c r="V42" s="374"/>
      <c r="W42" s="386"/>
      <c r="X42" s="387">
        <f>Table_1[[#This Row],[Kävijämäärä a) lapset]]+Table_1[[#This Row],[Kävijämäärä b) aikuiset]]</f>
        <v>0</v>
      </c>
      <c r="Y42" s="387">
        <f>IF(Table_1[[#This Row],[Kokonaiskävijämäärä]]&lt;1,0,Table_1[[#This Row],[Kävijämäärä a) lapset]]*Table_1[[#This Row],[Tapaamis-kerrat /osallistuja]])</f>
        <v>0</v>
      </c>
      <c r="Z42" s="387">
        <f>IF(Table_1[[#This Row],[Kokonaiskävijämäärä]]&lt;1,0,Table_1[[#This Row],[Kävijämäärä b) aikuiset]]*Table_1[[#This Row],[Tapaamis-kerrat /osallistuja]])</f>
        <v>0</v>
      </c>
      <c r="AA42" s="387">
        <f>IF(Table_1[[#This Row],[Kokonaiskävijämäärä]]&lt;1,0,Table_1[[#This Row],[Kokonaiskävijämäärä]]*Table_1[[#This Row],[Tapaamis-kerrat /osallistuja]])</f>
        <v>0</v>
      </c>
      <c r="AB42" s="379" t="s">
        <v>57</v>
      </c>
      <c r="AC42" s="454"/>
      <c r="AD42" s="455"/>
      <c r="AE42" s="463"/>
      <c r="AF42" s="388" t="s">
        <v>57</v>
      </c>
      <c r="AG42" s="389" t="s">
        <v>57</v>
      </c>
      <c r="AH42" s="390" t="s">
        <v>57</v>
      </c>
      <c r="AI42" s="390" t="s">
        <v>57</v>
      </c>
      <c r="AJ42" s="391" t="s">
        <v>56</v>
      </c>
      <c r="AK42" s="392" t="s">
        <v>57</v>
      </c>
      <c r="AL42" s="392" t="s">
        <v>57</v>
      </c>
      <c r="AM42" s="392" t="s">
        <v>57</v>
      </c>
      <c r="AN42" s="393" t="s">
        <v>57</v>
      </c>
      <c r="AO42" s="394" t="s">
        <v>57</v>
      </c>
    </row>
    <row r="43" spans="1:41" ht="15.75" customHeight="1" x14ac:dyDescent="0.3">
      <c r="A43" s="371"/>
      <c r="B43" s="372"/>
      <c r="C43" s="373" t="s">
        <v>43</v>
      </c>
      <c r="D43" s="374" t="str">
        <f>IF(Table_1[[#This Row],[SISÄLLÖN NIMI]]="","",1)</f>
        <v/>
      </c>
      <c r="E43" s="375"/>
      <c r="F43" s="375"/>
      <c r="G43" s="373" t="s">
        <v>57</v>
      </c>
      <c r="H43" s="376" t="s">
        <v>57</v>
      </c>
      <c r="I43" s="377" t="s">
        <v>57</v>
      </c>
      <c r="J43" s="378" t="s">
        <v>47</v>
      </c>
      <c r="K43" s="376" t="s">
        <v>57</v>
      </c>
      <c r="L43" s="379" t="s">
        <v>57</v>
      </c>
      <c r="M43" s="380"/>
      <c r="N43" s="381" t="s">
        <v>57</v>
      </c>
      <c r="O43" s="382"/>
      <c r="P43" s="380"/>
      <c r="Q43" s="380"/>
      <c r="R43" s="383"/>
      <c r="S43" s="384">
        <f>IF(Table_1[[#This Row],[Kesto (min) /tapaaminen]]&lt;1,0,(Table_1[[#This Row],[Sisältöjen määrä 
]]*Table_1[[#This Row],[Kesto (min) /tapaaminen]]*Table_1[[#This Row],[Tapaamis-kerrat /osallistuja]]))</f>
        <v>0</v>
      </c>
      <c r="T43" s="355" t="str">
        <f>IF(Table_1[[#This Row],[SISÄLLÖN NIMI]]="","",IF(Table_1[[#This Row],[Toteutuminen]]="Ei osallistujia",0,IF(Table_1[[#This Row],[Toteutuminen]]="Peruttu",0,1)))</f>
        <v/>
      </c>
      <c r="U43" s="385"/>
      <c r="V43" s="374"/>
      <c r="W43" s="386"/>
      <c r="X43" s="387">
        <f>Table_1[[#This Row],[Kävijämäärä a) lapset]]+Table_1[[#This Row],[Kävijämäärä b) aikuiset]]</f>
        <v>0</v>
      </c>
      <c r="Y43" s="387">
        <f>IF(Table_1[[#This Row],[Kokonaiskävijämäärä]]&lt;1,0,Table_1[[#This Row],[Kävijämäärä a) lapset]]*Table_1[[#This Row],[Tapaamis-kerrat /osallistuja]])</f>
        <v>0</v>
      </c>
      <c r="Z43" s="387">
        <f>IF(Table_1[[#This Row],[Kokonaiskävijämäärä]]&lt;1,0,Table_1[[#This Row],[Kävijämäärä b) aikuiset]]*Table_1[[#This Row],[Tapaamis-kerrat /osallistuja]])</f>
        <v>0</v>
      </c>
      <c r="AA43" s="387">
        <f>IF(Table_1[[#This Row],[Kokonaiskävijämäärä]]&lt;1,0,Table_1[[#This Row],[Kokonaiskävijämäärä]]*Table_1[[#This Row],[Tapaamis-kerrat /osallistuja]])</f>
        <v>0</v>
      </c>
      <c r="AB43" s="379" t="s">
        <v>57</v>
      </c>
      <c r="AC43" s="454"/>
      <c r="AD43" s="455"/>
      <c r="AE43" s="463"/>
      <c r="AF43" s="388" t="s">
        <v>57</v>
      </c>
      <c r="AG43" s="389" t="s">
        <v>57</v>
      </c>
      <c r="AH43" s="390" t="s">
        <v>57</v>
      </c>
      <c r="AI43" s="390" t="s">
        <v>57</v>
      </c>
      <c r="AJ43" s="391" t="s">
        <v>56</v>
      </c>
      <c r="AK43" s="392" t="s">
        <v>57</v>
      </c>
      <c r="AL43" s="392" t="s">
        <v>57</v>
      </c>
      <c r="AM43" s="392" t="s">
        <v>57</v>
      </c>
      <c r="AN43" s="393" t="s">
        <v>57</v>
      </c>
      <c r="AO43" s="394" t="s">
        <v>57</v>
      </c>
    </row>
    <row r="44" spans="1:41" ht="15.75" customHeight="1" x14ac:dyDescent="0.3">
      <c r="A44" s="371"/>
      <c r="B44" s="372"/>
      <c r="C44" s="373" t="s">
        <v>43</v>
      </c>
      <c r="D44" s="374" t="str">
        <f>IF(Table_1[[#This Row],[SISÄLLÖN NIMI]]="","",1)</f>
        <v/>
      </c>
      <c r="E44" s="375"/>
      <c r="F44" s="375"/>
      <c r="G44" s="373" t="s">
        <v>57</v>
      </c>
      <c r="H44" s="376" t="s">
        <v>57</v>
      </c>
      <c r="I44" s="377" t="s">
        <v>57</v>
      </c>
      <c r="J44" s="378" t="s">
        <v>47</v>
      </c>
      <c r="K44" s="376" t="s">
        <v>57</v>
      </c>
      <c r="L44" s="379" t="s">
        <v>57</v>
      </c>
      <c r="M44" s="380"/>
      <c r="N44" s="381" t="s">
        <v>57</v>
      </c>
      <c r="O44" s="382"/>
      <c r="P44" s="380"/>
      <c r="Q44" s="380"/>
      <c r="R44" s="383"/>
      <c r="S44" s="384">
        <f>IF(Table_1[[#This Row],[Kesto (min) /tapaaminen]]&lt;1,0,(Table_1[[#This Row],[Sisältöjen määrä 
]]*Table_1[[#This Row],[Kesto (min) /tapaaminen]]*Table_1[[#This Row],[Tapaamis-kerrat /osallistuja]]))</f>
        <v>0</v>
      </c>
      <c r="T44" s="355" t="str">
        <f>IF(Table_1[[#This Row],[SISÄLLÖN NIMI]]="","",IF(Table_1[[#This Row],[Toteutuminen]]="Ei osallistujia",0,IF(Table_1[[#This Row],[Toteutuminen]]="Peruttu",0,1)))</f>
        <v/>
      </c>
      <c r="U44" s="385"/>
      <c r="V44" s="374"/>
      <c r="W44" s="386"/>
      <c r="X44" s="387">
        <f>Table_1[[#This Row],[Kävijämäärä a) lapset]]+Table_1[[#This Row],[Kävijämäärä b) aikuiset]]</f>
        <v>0</v>
      </c>
      <c r="Y44" s="387">
        <f>IF(Table_1[[#This Row],[Kokonaiskävijämäärä]]&lt;1,0,Table_1[[#This Row],[Kävijämäärä a) lapset]]*Table_1[[#This Row],[Tapaamis-kerrat /osallistuja]])</f>
        <v>0</v>
      </c>
      <c r="Z44" s="387">
        <f>IF(Table_1[[#This Row],[Kokonaiskävijämäärä]]&lt;1,0,Table_1[[#This Row],[Kävijämäärä b) aikuiset]]*Table_1[[#This Row],[Tapaamis-kerrat /osallistuja]])</f>
        <v>0</v>
      </c>
      <c r="AA44" s="387">
        <f>IF(Table_1[[#This Row],[Kokonaiskävijämäärä]]&lt;1,0,Table_1[[#This Row],[Kokonaiskävijämäärä]]*Table_1[[#This Row],[Tapaamis-kerrat /osallistuja]])</f>
        <v>0</v>
      </c>
      <c r="AB44" s="379" t="s">
        <v>57</v>
      </c>
      <c r="AC44" s="454"/>
      <c r="AD44" s="455"/>
      <c r="AE44" s="463"/>
      <c r="AF44" s="388" t="s">
        <v>57</v>
      </c>
      <c r="AG44" s="389" t="s">
        <v>57</v>
      </c>
      <c r="AH44" s="390" t="s">
        <v>57</v>
      </c>
      <c r="AI44" s="390" t="s">
        <v>57</v>
      </c>
      <c r="AJ44" s="391" t="s">
        <v>56</v>
      </c>
      <c r="AK44" s="392" t="s">
        <v>57</v>
      </c>
      <c r="AL44" s="392" t="s">
        <v>57</v>
      </c>
      <c r="AM44" s="392" t="s">
        <v>57</v>
      </c>
      <c r="AN44" s="393" t="s">
        <v>57</v>
      </c>
      <c r="AO44" s="394" t="s">
        <v>57</v>
      </c>
    </row>
    <row r="45" spans="1:41" ht="15.75" customHeight="1" x14ac:dyDescent="0.3">
      <c r="A45" s="371"/>
      <c r="B45" s="372"/>
      <c r="C45" s="373" t="s">
        <v>43</v>
      </c>
      <c r="D45" s="374" t="str">
        <f>IF(Table_1[[#This Row],[SISÄLLÖN NIMI]]="","",1)</f>
        <v/>
      </c>
      <c r="E45" s="375"/>
      <c r="F45" s="375"/>
      <c r="G45" s="373" t="s">
        <v>57</v>
      </c>
      <c r="H45" s="376" t="s">
        <v>57</v>
      </c>
      <c r="I45" s="377" t="s">
        <v>57</v>
      </c>
      <c r="J45" s="378" t="s">
        <v>47</v>
      </c>
      <c r="K45" s="376" t="s">
        <v>57</v>
      </c>
      <c r="L45" s="379" t="s">
        <v>57</v>
      </c>
      <c r="M45" s="380"/>
      <c r="N45" s="381" t="s">
        <v>57</v>
      </c>
      <c r="O45" s="382"/>
      <c r="P45" s="380"/>
      <c r="Q45" s="380"/>
      <c r="R45" s="383"/>
      <c r="S45" s="384">
        <f>IF(Table_1[[#This Row],[Kesto (min) /tapaaminen]]&lt;1,0,(Table_1[[#This Row],[Sisältöjen määrä 
]]*Table_1[[#This Row],[Kesto (min) /tapaaminen]]*Table_1[[#This Row],[Tapaamis-kerrat /osallistuja]]))</f>
        <v>0</v>
      </c>
      <c r="T45" s="355" t="str">
        <f>IF(Table_1[[#This Row],[SISÄLLÖN NIMI]]="","",IF(Table_1[[#This Row],[Toteutuminen]]="Ei osallistujia",0,IF(Table_1[[#This Row],[Toteutuminen]]="Peruttu",0,1)))</f>
        <v/>
      </c>
      <c r="U45" s="385"/>
      <c r="V45" s="374"/>
      <c r="W45" s="386"/>
      <c r="X45" s="387">
        <f>Table_1[[#This Row],[Kävijämäärä a) lapset]]+Table_1[[#This Row],[Kävijämäärä b) aikuiset]]</f>
        <v>0</v>
      </c>
      <c r="Y45" s="387">
        <f>IF(Table_1[[#This Row],[Kokonaiskävijämäärä]]&lt;1,0,Table_1[[#This Row],[Kävijämäärä a) lapset]]*Table_1[[#This Row],[Tapaamis-kerrat /osallistuja]])</f>
        <v>0</v>
      </c>
      <c r="Z45" s="387">
        <f>IF(Table_1[[#This Row],[Kokonaiskävijämäärä]]&lt;1,0,Table_1[[#This Row],[Kävijämäärä b) aikuiset]]*Table_1[[#This Row],[Tapaamis-kerrat /osallistuja]])</f>
        <v>0</v>
      </c>
      <c r="AA45" s="387">
        <f>IF(Table_1[[#This Row],[Kokonaiskävijämäärä]]&lt;1,0,Table_1[[#This Row],[Kokonaiskävijämäärä]]*Table_1[[#This Row],[Tapaamis-kerrat /osallistuja]])</f>
        <v>0</v>
      </c>
      <c r="AB45" s="379" t="s">
        <v>57</v>
      </c>
      <c r="AC45" s="454"/>
      <c r="AD45" s="455"/>
      <c r="AE45" s="463"/>
      <c r="AF45" s="388" t="s">
        <v>57</v>
      </c>
      <c r="AG45" s="389" t="s">
        <v>57</v>
      </c>
      <c r="AH45" s="390" t="s">
        <v>57</v>
      </c>
      <c r="AI45" s="390" t="s">
        <v>57</v>
      </c>
      <c r="AJ45" s="391" t="s">
        <v>56</v>
      </c>
      <c r="AK45" s="392" t="s">
        <v>57</v>
      </c>
      <c r="AL45" s="392" t="s">
        <v>57</v>
      </c>
      <c r="AM45" s="392" t="s">
        <v>57</v>
      </c>
      <c r="AN45" s="393" t="s">
        <v>57</v>
      </c>
      <c r="AO45" s="394" t="s">
        <v>57</v>
      </c>
    </row>
    <row r="46" spans="1:41" ht="15.75" customHeight="1" x14ac:dyDescent="0.3">
      <c r="A46" s="371"/>
      <c r="B46" s="372"/>
      <c r="C46" s="373" t="s">
        <v>43</v>
      </c>
      <c r="D46" s="374" t="str">
        <f>IF(Table_1[[#This Row],[SISÄLLÖN NIMI]]="","",1)</f>
        <v/>
      </c>
      <c r="E46" s="375"/>
      <c r="F46" s="375"/>
      <c r="G46" s="373" t="s">
        <v>57</v>
      </c>
      <c r="H46" s="376" t="s">
        <v>57</v>
      </c>
      <c r="I46" s="377" t="s">
        <v>57</v>
      </c>
      <c r="J46" s="378" t="s">
        <v>47</v>
      </c>
      <c r="K46" s="376" t="s">
        <v>57</v>
      </c>
      <c r="L46" s="379" t="s">
        <v>57</v>
      </c>
      <c r="M46" s="380"/>
      <c r="N46" s="381" t="s">
        <v>57</v>
      </c>
      <c r="O46" s="382"/>
      <c r="P46" s="380"/>
      <c r="Q46" s="380"/>
      <c r="R46" s="383"/>
      <c r="S46" s="384">
        <f>IF(Table_1[[#This Row],[Kesto (min) /tapaaminen]]&lt;1,0,(Table_1[[#This Row],[Sisältöjen määrä 
]]*Table_1[[#This Row],[Kesto (min) /tapaaminen]]*Table_1[[#This Row],[Tapaamis-kerrat /osallistuja]]))</f>
        <v>0</v>
      </c>
      <c r="T46" s="355" t="str">
        <f>IF(Table_1[[#This Row],[SISÄLLÖN NIMI]]="","",IF(Table_1[[#This Row],[Toteutuminen]]="Ei osallistujia",0,IF(Table_1[[#This Row],[Toteutuminen]]="Peruttu",0,1)))</f>
        <v/>
      </c>
      <c r="U46" s="385"/>
      <c r="V46" s="374"/>
      <c r="W46" s="386"/>
      <c r="X46" s="387">
        <f>Table_1[[#This Row],[Kävijämäärä a) lapset]]+Table_1[[#This Row],[Kävijämäärä b) aikuiset]]</f>
        <v>0</v>
      </c>
      <c r="Y46" s="387">
        <f>IF(Table_1[[#This Row],[Kokonaiskävijämäärä]]&lt;1,0,Table_1[[#This Row],[Kävijämäärä a) lapset]]*Table_1[[#This Row],[Tapaamis-kerrat /osallistuja]])</f>
        <v>0</v>
      </c>
      <c r="Z46" s="387">
        <f>IF(Table_1[[#This Row],[Kokonaiskävijämäärä]]&lt;1,0,Table_1[[#This Row],[Kävijämäärä b) aikuiset]]*Table_1[[#This Row],[Tapaamis-kerrat /osallistuja]])</f>
        <v>0</v>
      </c>
      <c r="AA46" s="387">
        <f>IF(Table_1[[#This Row],[Kokonaiskävijämäärä]]&lt;1,0,Table_1[[#This Row],[Kokonaiskävijämäärä]]*Table_1[[#This Row],[Tapaamis-kerrat /osallistuja]])</f>
        <v>0</v>
      </c>
      <c r="AB46" s="379" t="s">
        <v>57</v>
      </c>
      <c r="AC46" s="454"/>
      <c r="AD46" s="455"/>
      <c r="AE46" s="463"/>
      <c r="AF46" s="388" t="s">
        <v>57</v>
      </c>
      <c r="AG46" s="389" t="s">
        <v>57</v>
      </c>
      <c r="AH46" s="390" t="s">
        <v>57</v>
      </c>
      <c r="AI46" s="390" t="s">
        <v>57</v>
      </c>
      <c r="AJ46" s="391" t="s">
        <v>56</v>
      </c>
      <c r="AK46" s="392" t="s">
        <v>57</v>
      </c>
      <c r="AL46" s="392" t="s">
        <v>57</v>
      </c>
      <c r="AM46" s="392" t="s">
        <v>57</v>
      </c>
      <c r="AN46" s="393" t="s">
        <v>57</v>
      </c>
      <c r="AO46" s="394" t="s">
        <v>57</v>
      </c>
    </row>
    <row r="47" spans="1:41" ht="15.75" customHeight="1" x14ac:dyDescent="0.3">
      <c r="A47" s="371"/>
      <c r="B47" s="372"/>
      <c r="C47" s="373" t="s">
        <v>43</v>
      </c>
      <c r="D47" s="374" t="str">
        <f>IF(Table_1[[#This Row],[SISÄLLÖN NIMI]]="","",1)</f>
        <v/>
      </c>
      <c r="E47" s="375"/>
      <c r="F47" s="375"/>
      <c r="G47" s="373" t="s">
        <v>57</v>
      </c>
      <c r="H47" s="376" t="s">
        <v>57</v>
      </c>
      <c r="I47" s="377" t="s">
        <v>57</v>
      </c>
      <c r="J47" s="378" t="s">
        <v>47</v>
      </c>
      <c r="K47" s="376" t="s">
        <v>57</v>
      </c>
      <c r="L47" s="379" t="s">
        <v>57</v>
      </c>
      <c r="M47" s="380"/>
      <c r="N47" s="381" t="s">
        <v>57</v>
      </c>
      <c r="O47" s="382"/>
      <c r="P47" s="380"/>
      <c r="Q47" s="380"/>
      <c r="R47" s="383"/>
      <c r="S47" s="384">
        <f>IF(Table_1[[#This Row],[Kesto (min) /tapaaminen]]&lt;1,0,(Table_1[[#This Row],[Sisältöjen määrä 
]]*Table_1[[#This Row],[Kesto (min) /tapaaminen]]*Table_1[[#This Row],[Tapaamis-kerrat /osallistuja]]))</f>
        <v>0</v>
      </c>
      <c r="T47" s="355" t="str">
        <f>IF(Table_1[[#This Row],[SISÄLLÖN NIMI]]="","",IF(Table_1[[#This Row],[Toteutuminen]]="Ei osallistujia",0,IF(Table_1[[#This Row],[Toteutuminen]]="Peruttu",0,1)))</f>
        <v/>
      </c>
      <c r="U47" s="385"/>
      <c r="V47" s="374"/>
      <c r="W47" s="386"/>
      <c r="X47" s="387">
        <f>Table_1[[#This Row],[Kävijämäärä a) lapset]]+Table_1[[#This Row],[Kävijämäärä b) aikuiset]]</f>
        <v>0</v>
      </c>
      <c r="Y47" s="387">
        <f>IF(Table_1[[#This Row],[Kokonaiskävijämäärä]]&lt;1,0,Table_1[[#This Row],[Kävijämäärä a) lapset]]*Table_1[[#This Row],[Tapaamis-kerrat /osallistuja]])</f>
        <v>0</v>
      </c>
      <c r="Z47" s="387">
        <f>IF(Table_1[[#This Row],[Kokonaiskävijämäärä]]&lt;1,0,Table_1[[#This Row],[Kävijämäärä b) aikuiset]]*Table_1[[#This Row],[Tapaamis-kerrat /osallistuja]])</f>
        <v>0</v>
      </c>
      <c r="AA47" s="387">
        <f>IF(Table_1[[#This Row],[Kokonaiskävijämäärä]]&lt;1,0,Table_1[[#This Row],[Kokonaiskävijämäärä]]*Table_1[[#This Row],[Tapaamis-kerrat /osallistuja]])</f>
        <v>0</v>
      </c>
      <c r="AB47" s="379" t="s">
        <v>57</v>
      </c>
      <c r="AC47" s="454"/>
      <c r="AD47" s="455"/>
      <c r="AE47" s="463"/>
      <c r="AF47" s="388" t="s">
        <v>57</v>
      </c>
      <c r="AG47" s="389" t="s">
        <v>57</v>
      </c>
      <c r="AH47" s="390" t="s">
        <v>57</v>
      </c>
      <c r="AI47" s="390" t="s">
        <v>57</v>
      </c>
      <c r="AJ47" s="391" t="s">
        <v>56</v>
      </c>
      <c r="AK47" s="392" t="s">
        <v>57</v>
      </c>
      <c r="AL47" s="392" t="s">
        <v>57</v>
      </c>
      <c r="AM47" s="392" t="s">
        <v>57</v>
      </c>
      <c r="AN47" s="393" t="s">
        <v>57</v>
      </c>
      <c r="AO47" s="394" t="s">
        <v>57</v>
      </c>
    </row>
    <row r="48" spans="1:41" ht="15.75" customHeight="1" x14ac:dyDescent="0.3">
      <c r="A48" s="371"/>
      <c r="B48" s="372"/>
      <c r="C48" s="373" t="s">
        <v>43</v>
      </c>
      <c r="D48" s="374" t="str">
        <f>IF(Table_1[[#This Row],[SISÄLLÖN NIMI]]="","",1)</f>
        <v/>
      </c>
      <c r="E48" s="375"/>
      <c r="F48" s="375"/>
      <c r="G48" s="373" t="s">
        <v>57</v>
      </c>
      <c r="H48" s="376" t="s">
        <v>57</v>
      </c>
      <c r="I48" s="377" t="s">
        <v>57</v>
      </c>
      <c r="J48" s="378" t="s">
        <v>47</v>
      </c>
      <c r="K48" s="376" t="s">
        <v>57</v>
      </c>
      <c r="L48" s="379" t="s">
        <v>57</v>
      </c>
      <c r="M48" s="380"/>
      <c r="N48" s="381" t="s">
        <v>57</v>
      </c>
      <c r="O48" s="382"/>
      <c r="P48" s="380"/>
      <c r="Q48" s="380"/>
      <c r="R48" s="383"/>
      <c r="S48" s="384">
        <f>IF(Table_1[[#This Row],[Kesto (min) /tapaaminen]]&lt;1,0,(Table_1[[#This Row],[Sisältöjen määrä 
]]*Table_1[[#This Row],[Kesto (min) /tapaaminen]]*Table_1[[#This Row],[Tapaamis-kerrat /osallistuja]]))</f>
        <v>0</v>
      </c>
      <c r="T48" s="355" t="str">
        <f>IF(Table_1[[#This Row],[SISÄLLÖN NIMI]]="","",IF(Table_1[[#This Row],[Toteutuminen]]="Ei osallistujia",0,IF(Table_1[[#This Row],[Toteutuminen]]="Peruttu",0,1)))</f>
        <v/>
      </c>
      <c r="U48" s="385"/>
      <c r="V48" s="374"/>
      <c r="W48" s="386"/>
      <c r="X48" s="387">
        <f>Table_1[[#This Row],[Kävijämäärä a) lapset]]+Table_1[[#This Row],[Kävijämäärä b) aikuiset]]</f>
        <v>0</v>
      </c>
      <c r="Y48" s="387">
        <f>IF(Table_1[[#This Row],[Kokonaiskävijämäärä]]&lt;1,0,Table_1[[#This Row],[Kävijämäärä a) lapset]]*Table_1[[#This Row],[Tapaamis-kerrat /osallistuja]])</f>
        <v>0</v>
      </c>
      <c r="Z48" s="387">
        <f>IF(Table_1[[#This Row],[Kokonaiskävijämäärä]]&lt;1,0,Table_1[[#This Row],[Kävijämäärä b) aikuiset]]*Table_1[[#This Row],[Tapaamis-kerrat /osallistuja]])</f>
        <v>0</v>
      </c>
      <c r="AA48" s="387">
        <f>IF(Table_1[[#This Row],[Kokonaiskävijämäärä]]&lt;1,0,Table_1[[#This Row],[Kokonaiskävijämäärä]]*Table_1[[#This Row],[Tapaamis-kerrat /osallistuja]])</f>
        <v>0</v>
      </c>
      <c r="AB48" s="379" t="s">
        <v>57</v>
      </c>
      <c r="AC48" s="454"/>
      <c r="AD48" s="455"/>
      <c r="AE48" s="463"/>
      <c r="AF48" s="388" t="s">
        <v>57</v>
      </c>
      <c r="AG48" s="389" t="s">
        <v>57</v>
      </c>
      <c r="AH48" s="390" t="s">
        <v>57</v>
      </c>
      <c r="AI48" s="390" t="s">
        <v>57</v>
      </c>
      <c r="AJ48" s="391" t="s">
        <v>56</v>
      </c>
      <c r="AK48" s="392" t="s">
        <v>57</v>
      </c>
      <c r="AL48" s="392" t="s">
        <v>57</v>
      </c>
      <c r="AM48" s="392" t="s">
        <v>57</v>
      </c>
      <c r="AN48" s="393" t="s">
        <v>57</v>
      </c>
      <c r="AO48" s="394" t="s">
        <v>57</v>
      </c>
    </row>
    <row r="49" spans="1:41" ht="15.75" customHeight="1" x14ac:dyDescent="0.3">
      <c r="A49" s="371"/>
      <c r="B49" s="372"/>
      <c r="C49" s="373" t="s">
        <v>43</v>
      </c>
      <c r="D49" s="374" t="str">
        <f>IF(Table_1[[#This Row],[SISÄLLÖN NIMI]]="","",1)</f>
        <v/>
      </c>
      <c r="E49" s="375"/>
      <c r="F49" s="375"/>
      <c r="G49" s="373" t="s">
        <v>57</v>
      </c>
      <c r="H49" s="376" t="s">
        <v>57</v>
      </c>
      <c r="I49" s="377" t="s">
        <v>57</v>
      </c>
      <c r="J49" s="378" t="s">
        <v>47</v>
      </c>
      <c r="K49" s="376" t="s">
        <v>57</v>
      </c>
      <c r="L49" s="379" t="s">
        <v>57</v>
      </c>
      <c r="M49" s="380"/>
      <c r="N49" s="381" t="s">
        <v>57</v>
      </c>
      <c r="O49" s="382"/>
      <c r="P49" s="380"/>
      <c r="Q49" s="380"/>
      <c r="R49" s="383"/>
      <c r="S49" s="384">
        <f>IF(Table_1[[#This Row],[Kesto (min) /tapaaminen]]&lt;1,0,(Table_1[[#This Row],[Sisältöjen määrä 
]]*Table_1[[#This Row],[Kesto (min) /tapaaminen]]*Table_1[[#This Row],[Tapaamis-kerrat /osallistuja]]))</f>
        <v>0</v>
      </c>
      <c r="T49" s="355" t="str">
        <f>IF(Table_1[[#This Row],[SISÄLLÖN NIMI]]="","",IF(Table_1[[#This Row],[Toteutuminen]]="Ei osallistujia",0,IF(Table_1[[#This Row],[Toteutuminen]]="Peruttu",0,1)))</f>
        <v/>
      </c>
      <c r="U49" s="385"/>
      <c r="V49" s="374"/>
      <c r="W49" s="386"/>
      <c r="X49" s="387">
        <f>Table_1[[#This Row],[Kävijämäärä a) lapset]]+Table_1[[#This Row],[Kävijämäärä b) aikuiset]]</f>
        <v>0</v>
      </c>
      <c r="Y49" s="387">
        <f>IF(Table_1[[#This Row],[Kokonaiskävijämäärä]]&lt;1,0,Table_1[[#This Row],[Kävijämäärä a) lapset]]*Table_1[[#This Row],[Tapaamis-kerrat /osallistuja]])</f>
        <v>0</v>
      </c>
      <c r="Z49" s="387">
        <f>IF(Table_1[[#This Row],[Kokonaiskävijämäärä]]&lt;1,0,Table_1[[#This Row],[Kävijämäärä b) aikuiset]]*Table_1[[#This Row],[Tapaamis-kerrat /osallistuja]])</f>
        <v>0</v>
      </c>
      <c r="AA49" s="387">
        <f>IF(Table_1[[#This Row],[Kokonaiskävijämäärä]]&lt;1,0,Table_1[[#This Row],[Kokonaiskävijämäärä]]*Table_1[[#This Row],[Tapaamis-kerrat /osallistuja]])</f>
        <v>0</v>
      </c>
      <c r="AB49" s="379" t="s">
        <v>57</v>
      </c>
      <c r="AC49" s="454"/>
      <c r="AD49" s="455"/>
      <c r="AE49" s="463"/>
      <c r="AF49" s="388" t="s">
        <v>57</v>
      </c>
      <c r="AG49" s="389" t="s">
        <v>57</v>
      </c>
      <c r="AH49" s="390" t="s">
        <v>57</v>
      </c>
      <c r="AI49" s="390" t="s">
        <v>57</v>
      </c>
      <c r="AJ49" s="391" t="s">
        <v>56</v>
      </c>
      <c r="AK49" s="392" t="s">
        <v>57</v>
      </c>
      <c r="AL49" s="392" t="s">
        <v>57</v>
      </c>
      <c r="AM49" s="392" t="s">
        <v>57</v>
      </c>
      <c r="AN49" s="393" t="s">
        <v>57</v>
      </c>
      <c r="AO49" s="394" t="s">
        <v>57</v>
      </c>
    </row>
    <row r="50" spans="1:41" ht="15.75" customHeight="1" x14ac:dyDescent="0.3">
      <c r="A50" s="371"/>
      <c r="B50" s="372"/>
      <c r="C50" s="373" t="s">
        <v>43</v>
      </c>
      <c r="D50" s="374" t="str">
        <f>IF(Table_1[[#This Row],[SISÄLLÖN NIMI]]="","",1)</f>
        <v/>
      </c>
      <c r="E50" s="375"/>
      <c r="F50" s="375"/>
      <c r="G50" s="373" t="s">
        <v>57</v>
      </c>
      <c r="H50" s="376" t="s">
        <v>57</v>
      </c>
      <c r="I50" s="377" t="s">
        <v>57</v>
      </c>
      <c r="J50" s="378" t="s">
        <v>47</v>
      </c>
      <c r="K50" s="376" t="s">
        <v>57</v>
      </c>
      <c r="L50" s="379" t="s">
        <v>57</v>
      </c>
      <c r="M50" s="380"/>
      <c r="N50" s="381" t="s">
        <v>57</v>
      </c>
      <c r="O50" s="382"/>
      <c r="P50" s="380"/>
      <c r="Q50" s="380"/>
      <c r="R50" s="383"/>
      <c r="S50" s="384">
        <f>IF(Table_1[[#This Row],[Kesto (min) /tapaaminen]]&lt;1,0,(Table_1[[#This Row],[Sisältöjen määrä 
]]*Table_1[[#This Row],[Kesto (min) /tapaaminen]]*Table_1[[#This Row],[Tapaamis-kerrat /osallistuja]]))</f>
        <v>0</v>
      </c>
      <c r="T50" s="355" t="str">
        <f>IF(Table_1[[#This Row],[SISÄLLÖN NIMI]]="","",IF(Table_1[[#This Row],[Toteutuminen]]="Ei osallistujia",0,IF(Table_1[[#This Row],[Toteutuminen]]="Peruttu",0,1)))</f>
        <v/>
      </c>
      <c r="U50" s="385"/>
      <c r="V50" s="374"/>
      <c r="W50" s="386"/>
      <c r="X50" s="387">
        <f>Table_1[[#This Row],[Kävijämäärä a) lapset]]+Table_1[[#This Row],[Kävijämäärä b) aikuiset]]</f>
        <v>0</v>
      </c>
      <c r="Y50" s="387">
        <f>IF(Table_1[[#This Row],[Kokonaiskävijämäärä]]&lt;1,0,Table_1[[#This Row],[Kävijämäärä a) lapset]]*Table_1[[#This Row],[Tapaamis-kerrat /osallistuja]])</f>
        <v>0</v>
      </c>
      <c r="Z50" s="387">
        <f>IF(Table_1[[#This Row],[Kokonaiskävijämäärä]]&lt;1,0,Table_1[[#This Row],[Kävijämäärä b) aikuiset]]*Table_1[[#This Row],[Tapaamis-kerrat /osallistuja]])</f>
        <v>0</v>
      </c>
      <c r="AA50" s="387">
        <f>IF(Table_1[[#This Row],[Kokonaiskävijämäärä]]&lt;1,0,Table_1[[#This Row],[Kokonaiskävijämäärä]]*Table_1[[#This Row],[Tapaamis-kerrat /osallistuja]])</f>
        <v>0</v>
      </c>
      <c r="AB50" s="379" t="s">
        <v>57</v>
      </c>
      <c r="AC50" s="454"/>
      <c r="AD50" s="455"/>
      <c r="AE50" s="463"/>
      <c r="AF50" s="388" t="s">
        <v>57</v>
      </c>
      <c r="AG50" s="389" t="s">
        <v>57</v>
      </c>
      <c r="AH50" s="390" t="s">
        <v>57</v>
      </c>
      <c r="AI50" s="390" t="s">
        <v>57</v>
      </c>
      <c r="AJ50" s="391" t="s">
        <v>56</v>
      </c>
      <c r="AK50" s="392" t="s">
        <v>57</v>
      </c>
      <c r="AL50" s="392" t="s">
        <v>57</v>
      </c>
      <c r="AM50" s="392" t="s">
        <v>57</v>
      </c>
      <c r="AN50" s="393" t="s">
        <v>57</v>
      </c>
      <c r="AO50" s="394" t="s">
        <v>57</v>
      </c>
    </row>
    <row r="51" spans="1:41" ht="15.75" customHeight="1" x14ac:dyDescent="0.3">
      <c r="A51" s="371"/>
      <c r="B51" s="372"/>
      <c r="C51" s="373" t="s">
        <v>43</v>
      </c>
      <c r="D51" s="374" t="str">
        <f>IF(Table_1[[#This Row],[SISÄLLÖN NIMI]]="","",1)</f>
        <v/>
      </c>
      <c r="E51" s="375"/>
      <c r="F51" s="375"/>
      <c r="G51" s="373" t="s">
        <v>57</v>
      </c>
      <c r="H51" s="376" t="s">
        <v>57</v>
      </c>
      <c r="I51" s="377" t="s">
        <v>57</v>
      </c>
      <c r="J51" s="378" t="s">
        <v>47</v>
      </c>
      <c r="K51" s="376" t="s">
        <v>57</v>
      </c>
      <c r="L51" s="379" t="s">
        <v>57</v>
      </c>
      <c r="M51" s="380"/>
      <c r="N51" s="381" t="s">
        <v>57</v>
      </c>
      <c r="O51" s="382"/>
      <c r="P51" s="380"/>
      <c r="Q51" s="380"/>
      <c r="R51" s="383"/>
      <c r="S51" s="384">
        <f>IF(Table_1[[#This Row],[Kesto (min) /tapaaminen]]&lt;1,0,(Table_1[[#This Row],[Sisältöjen määrä 
]]*Table_1[[#This Row],[Kesto (min) /tapaaminen]]*Table_1[[#This Row],[Tapaamis-kerrat /osallistuja]]))</f>
        <v>0</v>
      </c>
      <c r="T51" s="355" t="str">
        <f>IF(Table_1[[#This Row],[SISÄLLÖN NIMI]]="","",IF(Table_1[[#This Row],[Toteutuminen]]="Ei osallistujia",0,IF(Table_1[[#This Row],[Toteutuminen]]="Peruttu",0,1)))</f>
        <v/>
      </c>
      <c r="U51" s="385"/>
      <c r="V51" s="374"/>
      <c r="W51" s="386"/>
      <c r="X51" s="387">
        <f>Table_1[[#This Row],[Kävijämäärä a) lapset]]+Table_1[[#This Row],[Kävijämäärä b) aikuiset]]</f>
        <v>0</v>
      </c>
      <c r="Y51" s="387">
        <f>IF(Table_1[[#This Row],[Kokonaiskävijämäärä]]&lt;1,0,Table_1[[#This Row],[Kävijämäärä a) lapset]]*Table_1[[#This Row],[Tapaamis-kerrat /osallistuja]])</f>
        <v>0</v>
      </c>
      <c r="Z51" s="387">
        <f>IF(Table_1[[#This Row],[Kokonaiskävijämäärä]]&lt;1,0,Table_1[[#This Row],[Kävijämäärä b) aikuiset]]*Table_1[[#This Row],[Tapaamis-kerrat /osallistuja]])</f>
        <v>0</v>
      </c>
      <c r="AA51" s="387">
        <f>IF(Table_1[[#This Row],[Kokonaiskävijämäärä]]&lt;1,0,Table_1[[#This Row],[Kokonaiskävijämäärä]]*Table_1[[#This Row],[Tapaamis-kerrat /osallistuja]])</f>
        <v>0</v>
      </c>
      <c r="AB51" s="379" t="s">
        <v>57</v>
      </c>
      <c r="AC51" s="454"/>
      <c r="AD51" s="455"/>
      <c r="AE51" s="463"/>
      <c r="AF51" s="388" t="s">
        <v>57</v>
      </c>
      <c r="AG51" s="389" t="s">
        <v>57</v>
      </c>
      <c r="AH51" s="390" t="s">
        <v>57</v>
      </c>
      <c r="AI51" s="390" t="s">
        <v>57</v>
      </c>
      <c r="AJ51" s="391" t="s">
        <v>56</v>
      </c>
      <c r="AK51" s="392" t="s">
        <v>57</v>
      </c>
      <c r="AL51" s="392" t="s">
        <v>57</v>
      </c>
      <c r="AM51" s="392" t="s">
        <v>57</v>
      </c>
      <c r="AN51" s="393" t="s">
        <v>57</v>
      </c>
      <c r="AO51" s="394" t="s">
        <v>57</v>
      </c>
    </row>
    <row r="52" spans="1:41" ht="15.75" customHeight="1" x14ac:dyDescent="0.3">
      <c r="A52" s="371"/>
      <c r="B52" s="372"/>
      <c r="C52" s="373" t="s">
        <v>43</v>
      </c>
      <c r="D52" s="374" t="str">
        <f>IF(Table_1[[#This Row],[SISÄLLÖN NIMI]]="","",1)</f>
        <v/>
      </c>
      <c r="E52" s="375"/>
      <c r="F52" s="375"/>
      <c r="G52" s="373" t="s">
        <v>57</v>
      </c>
      <c r="H52" s="376" t="s">
        <v>57</v>
      </c>
      <c r="I52" s="377" t="s">
        <v>57</v>
      </c>
      <c r="J52" s="378" t="s">
        <v>47</v>
      </c>
      <c r="K52" s="376" t="s">
        <v>57</v>
      </c>
      <c r="L52" s="379" t="s">
        <v>57</v>
      </c>
      <c r="M52" s="380"/>
      <c r="N52" s="381" t="s">
        <v>57</v>
      </c>
      <c r="O52" s="382"/>
      <c r="P52" s="380"/>
      <c r="Q52" s="380"/>
      <c r="R52" s="383"/>
      <c r="S52" s="384">
        <f>IF(Table_1[[#This Row],[Kesto (min) /tapaaminen]]&lt;1,0,(Table_1[[#This Row],[Sisältöjen määrä 
]]*Table_1[[#This Row],[Kesto (min) /tapaaminen]]*Table_1[[#This Row],[Tapaamis-kerrat /osallistuja]]))</f>
        <v>0</v>
      </c>
      <c r="T52" s="355" t="str">
        <f>IF(Table_1[[#This Row],[SISÄLLÖN NIMI]]="","",IF(Table_1[[#This Row],[Toteutuminen]]="Ei osallistujia",0,IF(Table_1[[#This Row],[Toteutuminen]]="Peruttu",0,1)))</f>
        <v/>
      </c>
      <c r="U52" s="385"/>
      <c r="V52" s="374"/>
      <c r="W52" s="386"/>
      <c r="X52" s="387">
        <f>Table_1[[#This Row],[Kävijämäärä a) lapset]]+Table_1[[#This Row],[Kävijämäärä b) aikuiset]]</f>
        <v>0</v>
      </c>
      <c r="Y52" s="387">
        <f>IF(Table_1[[#This Row],[Kokonaiskävijämäärä]]&lt;1,0,Table_1[[#This Row],[Kävijämäärä a) lapset]]*Table_1[[#This Row],[Tapaamis-kerrat /osallistuja]])</f>
        <v>0</v>
      </c>
      <c r="Z52" s="387">
        <f>IF(Table_1[[#This Row],[Kokonaiskävijämäärä]]&lt;1,0,Table_1[[#This Row],[Kävijämäärä b) aikuiset]]*Table_1[[#This Row],[Tapaamis-kerrat /osallistuja]])</f>
        <v>0</v>
      </c>
      <c r="AA52" s="387">
        <f>IF(Table_1[[#This Row],[Kokonaiskävijämäärä]]&lt;1,0,Table_1[[#This Row],[Kokonaiskävijämäärä]]*Table_1[[#This Row],[Tapaamis-kerrat /osallistuja]])</f>
        <v>0</v>
      </c>
      <c r="AB52" s="379" t="s">
        <v>57</v>
      </c>
      <c r="AC52" s="454"/>
      <c r="AD52" s="455"/>
      <c r="AE52" s="463"/>
      <c r="AF52" s="388" t="s">
        <v>57</v>
      </c>
      <c r="AG52" s="389" t="s">
        <v>57</v>
      </c>
      <c r="AH52" s="390" t="s">
        <v>57</v>
      </c>
      <c r="AI52" s="390" t="s">
        <v>57</v>
      </c>
      <c r="AJ52" s="391" t="s">
        <v>56</v>
      </c>
      <c r="AK52" s="392" t="s">
        <v>57</v>
      </c>
      <c r="AL52" s="392" t="s">
        <v>57</v>
      </c>
      <c r="AM52" s="392" t="s">
        <v>57</v>
      </c>
      <c r="AN52" s="393" t="s">
        <v>57</v>
      </c>
      <c r="AO52" s="394" t="s">
        <v>57</v>
      </c>
    </row>
    <row r="53" spans="1:41" ht="15.75" customHeight="1" x14ac:dyDescent="0.3">
      <c r="A53" s="371"/>
      <c r="B53" s="372"/>
      <c r="C53" s="373" t="s">
        <v>43</v>
      </c>
      <c r="D53" s="374" t="str">
        <f>IF(Table_1[[#This Row],[SISÄLLÖN NIMI]]="","",1)</f>
        <v/>
      </c>
      <c r="E53" s="375"/>
      <c r="F53" s="375"/>
      <c r="G53" s="373" t="s">
        <v>57</v>
      </c>
      <c r="H53" s="376" t="s">
        <v>57</v>
      </c>
      <c r="I53" s="377" t="s">
        <v>57</v>
      </c>
      <c r="J53" s="378" t="s">
        <v>47</v>
      </c>
      <c r="K53" s="376" t="s">
        <v>57</v>
      </c>
      <c r="L53" s="379" t="s">
        <v>57</v>
      </c>
      <c r="M53" s="380"/>
      <c r="N53" s="381" t="s">
        <v>57</v>
      </c>
      <c r="O53" s="382"/>
      <c r="P53" s="380"/>
      <c r="Q53" s="380"/>
      <c r="R53" s="383"/>
      <c r="S53" s="384">
        <f>IF(Table_1[[#This Row],[Kesto (min) /tapaaminen]]&lt;1,0,(Table_1[[#This Row],[Sisältöjen määrä 
]]*Table_1[[#This Row],[Kesto (min) /tapaaminen]]*Table_1[[#This Row],[Tapaamis-kerrat /osallistuja]]))</f>
        <v>0</v>
      </c>
      <c r="T53" s="355" t="str">
        <f>IF(Table_1[[#This Row],[SISÄLLÖN NIMI]]="","",IF(Table_1[[#This Row],[Toteutuminen]]="Ei osallistujia",0,IF(Table_1[[#This Row],[Toteutuminen]]="Peruttu",0,1)))</f>
        <v/>
      </c>
      <c r="U53" s="385"/>
      <c r="V53" s="374"/>
      <c r="W53" s="386"/>
      <c r="X53" s="387">
        <f>Table_1[[#This Row],[Kävijämäärä a) lapset]]+Table_1[[#This Row],[Kävijämäärä b) aikuiset]]</f>
        <v>0</v>
      </c>
      <c r="Y53" s="387">
        <f>IF(Table_1[[#This Row],[Kokonaiskävijämäärä]]&lt;1,0,Table_1[[#This Row],[Kävijämäärä a) lapset]]*Table_1[[#This Row],[Tapaamis-kerrat /osallistuja]])</f>
        <v>0</v>
      </c>
      <c r="Z53" s="387">
        <f>IF(Table_1[[#This Row],[Kokonaiskävijämäärä]]&lt;1,0,Table_1[[#This Row],[Kävijämäärä b) aikuiset]]*Table_1[[#This Row],[Tapaamis-kerrat /osallistuja]])</f>
        <v>0</v>
      </c>
      <c r="AA53" s="387">
        <f>IF(Table_1[[#This Row],[Kokonaiskävijämäärä]]&lt;1,0,Table_1[[#This Row],[Kokonaiskävijämäärä]]*Table_1[[#This Row],[Tapaamis-kerrat /osallistuja]])</f>
        <v>0</v>
      </c>
      <c r="AB53" s="379" t="s">
        <v>57</v>
      </c>
      <c r="AC53" s="454"/>
      <c r="AD53" s="455"/>
      <c r="AE53" s="463"/>
      <c r="AF53" s="388" t="s">
        <v>57</v>
      </c>
      <c r="AG53" s="389" t="s">
        <v>57</v>
      </c>
      <c r="AH53" s="390" t="s">
        <v>57</v>
      </c>
      <c r="AI53" s="390" t="s">
        <v>57</v>
      </c>
      <c r="AJ53" s="391" t="s">
        <v>56</v>
      </c>
      <c r="AK53" s="392" t="s">
        <v>57</v>
      </c>
      <c r="AL53" s="392" t="s">
        <v>57</v>
      </c>
      <c r="AM53" s="392" t="s">
        <v>57</v>
      </c>
      <c r="AN53" s="393" t="s">
        <v>57</v>
      </c>
      <c r="AO53" s="394" t="s">
        <v>57</v>
      </c>
    </row>
    <row r="54" spans="1:41" ht="15.75" customHeight="1" x14ac:dyDescent="0.3">
      <c r="A54" s="371"/>
      <c r="B54" s="372"/>
      <c r="C54" s="373" t="s">
        <v>43</v>
      </c>
      <c r="D54" s="374" t="str">
        <f>IF(Table_1[[#This Row],[SISÄLLÖN NIMI]]="","",1)</f>
        <v/>
      </c>
      <c r="E54" s="375"/>
      <c r="F54" s="375"/>
      <c r="G54" s="373" t="s">
        <v>57</v>
      </c>
      <c r="H54" s="376" t="s">
        <v>57</v>
      </c>
      <c r="I54" s="377" t="s">
        <v>57</v>
      </c>
      <c r="J54" s="378" t="s">
        <v>47</v>
      </c>
      <c r="K54" s="376" t="s">
        <v>57</v>
      </c>
      <c r="L54" s="379" t="s">
        <v>57</v>
      </c>
      <c r="M54" s="380"/>
      <c r="N54" s="381" t="s">
        <v>57</v>
      </c>
      <c r="O54" s="382"/>
      <c r="P54" s="380"/>
      <c r="Q54" s="380"/>
      <c r="R54" s="383"/>
      <c r="S54" s="384">
        <f>IF(Table_1[[#This Row],[Kesto (min) /tapaaminen]]&lt;1,0,(Table_1[[#This Row],[Sisältöjen määrä 
]]*Table_1[[#This Row],[Kesto (min) /tapaaminen]]*Table_1[[#This Row],[Tapaamis-kerrat /osallistuja]]))</f>
        <v>0</v>
      </c>
      <c r="T54" s="355" t="str">
        <f>IF(Table_1[[#This Row],[SISÄLLÖN NIMI]]="","",IF(Table_1[[#This Row],[Toteutuminen]]="Ei osallistujia",0,IF(Table_1[[#This Row],[Toteutuminen]]="Peruttu",0,1)))</f>
        <v/>
      </c>
      <c r="U54" s="385"/>
      <c r="V54" s="374"/>
      <c r="W54" s="386"/>
      <c r="X54" s="387">
        <f>Table_1[[#This Row],[Kävijämäärä a) lapset]]+Table_1[[#This Row],[Kävijämäärä b) aikuiset]]</f>
        <v>0</v>
      </c>
      <c r="Y54" s="387">
        <f>IF(Table_1[[#This Row],[Kokonaiskävijämäärä]]&lt;1,0,Table_1[[#This Row],[Kävijämäärä a) lapset]]*Table_1[[#This Row],[Tapaamis-kerrat /osallistuja]])</f>
        <v>0</v>
      </c>
      <c r="Z54" s="387">
        <f>IF(Table_1[[#This Row],[Kokonaiskävijämäärä]]&lt;1,0,Table_1[[#This Row],[Kävijämäärä b) aikuiset]]*Table_1[[#This Row],[Tapaamis-kerrat /osallistuja]])</f>
        <v>0</v>
      </c>
      <c r="AA54" s="387">
        <f>IF(Table_1[[#This Row],[Kokonaiskävijämäärä]]&lt;1,0,Table_1[[#This Row],[Kokonaiskävijämäärä]]*Table_1[[#This Row],[Tapaamis-kerrat /osallistuja]])</f>
        <v>0</v>
      </c>
      <c r="AB54" s="379" t="s">
        <v>57</v>
      </c>
      <c r="AC54" s="454"/>
      <c r="AD54" s="455"/>
      <c r="AE54" s="463"/>
      <c r="AF54" s="388" t="s">
        <v>57</v>
      </c>
      <c r="AG54" s="389" t="s">
        <v>57</v>
      </c>
      <c r="AH54" s="390" t="s">
        <v>57</v>
      </c>
      <c r="AI54" s="390" t="s">
        <v>57</v>
      </c>
      <c r="AJ54" s="391" t="s">
        <v>56</v>
      </c>
      <c r="AK54" s="392" t="s">
        <v>57</v>
      </c>
      <c r="AL54" s="392" t="s">
        <v>57</v>
      </c>
      <c r="AM54" s="392" t="s">
        <v>57</v>
      </c>
      <c r="AN54" s="393" t="s">
        <v>57</v>
      </c>
      <c r="AO54" s="394" t="s">
        <v>57</v>
      </c>
    </row>
    <row r="55" spans="1:41" ht="15.75" customHeight="1" x14ac:dyDescent="0.3">
      <c r="A55" s="371"/>
      <c r="B55" s="372"/>
      <c r="C55" s="373" t="s">
        <v>43</v>
      </c>
      <c r="D55" s="374" t="str">
        <f>IF(Table_1[[#This Row],[SISÄLLÖN NIMI]]="","",1)</f>
        <v/>
      </c>
      <c r="E55" s="375"/>
      <c r="F55" s="375"/>
      <c r="G55" s="373" t="s">
        <v>57</v>
      </c>
      <c r="H55" s="376" t="s">
        <v>57</v>
      </c>
      <c r="I55" s="377" t="s">
        <v>57</v>
      </c>
      <c r="J55" s="378" t="s">
        <v>47</v>
      </c>
      <c r="K55" s="376" t="s">
        <v>57</v>
      </c>
      <c r="L55" s="379" t="s">
        <v>57</v>
      </c>
      <c r="M55" s="380"/>
      <c r="N55" s="381" t="s">
        <v>57</v>
      </c>
      <c r="O55" s="382"/>
      <c r="P55" s="380"/>
      <c r="Q55" s="380"/>
      <c r="R55" s="383"/>
      <c r="S55" s="384">
        <f>IF(Table_1[[#This Row],[Kesto (min) /tapaaminen]]&lt;1,0,(Table_1[[#This Row],[Sisältöjen määrä 
]]*Table_1[[#This Row],[Kesto (min) /tapaaminen]]*Table_1[[#This Row],[Tapaamis-kerrat /osallistuja]]))</f>
        <v>0</v>
      </c>
      <c r="T55" s="355" t="str">
        <f>IF(Table_1[[#This Row],[SISÄLLÖN NIMI]]="","",IF(Table_1[[#This Row],[Toteutuminen]]="Ei osallistujia",0,IF(Table_1[[#This Row],[Toteutuminen]]="Peruttu",0,1)))</f>
        <v/>
      </c>
      <c r="U55" s="385"/>
      <c r="V55" s="374"/>
      <c r="W55" s="386"/>
      <c r="X55" s="387">
        <f>Table_1[[#This Row],[Kävijämäärä a) lapset]]+Table_1[[#This Row],[Kävijämäärä b) aikuiset]]</f>
        <v>0</v>
      </c>
      <c r="Y55" s="387">
        <f>IF(Table_1[[#This Row],[Kokonaiskävijämäärä]]&lt;1,0,Table_1[[#This Row],[Kävijämäärä a) lapset]]*Table_1[[#This Row],[Tapaamis-kerrat /osallistuja]])</f>
        <v>0</v>
      </c>
      <c r="Z55" s="387">
        <f>IF(Table_1[[#This Row],[Kokonaiskävijämäärä]]&lt;1,0,Table_1[[#This Row],[Kävijämäärä b) aikuiset]]*Table_1[[#This Row],[Tapaamis-kerrat /osallistuja]])</f>
        <v>0</v>
      </c>
      <c r="AA55" s="387">
        <f>IF(Table_1[[#This Row],[Kokonaiskävijämäärä]]&lt;1,0,Table_1[[#This Row],[Kokonaiskävijämäärä]]*Table_1[[#This Row],[Tapaamis-kerrat /osallistuja]])</f>
        <v>0</v>
      </c>
      <c r="AB55" s="379" t="s">
        <v>57</v>
      </c>
      <c r="AC55" s="454"/>
      <c r="AD55" s="455"/>
      <c r="AE55" s="463"/>
      <c r="AF55" s="388" t="s">
        <v>57</v>
      </c>
      <c r="AG55" s="389" t="s">
        <v>57</v>
      </c>
      <c r="AH55" s="390" t="s">
        <v>57</v>
      </c>
      <c r="AI55" s="390" t="s">
        <v>57</v>
      </c>
      <c r="AJ55" s="391" t="s">
        <v>56</v>
      </c>
      <c r="AK55" s="392" t="s">
        <v>57</v>
      </c>
      <c r="AL55" s="392" t="s">
        <v>57</v>
      </c>
      <c r="AM55" s="392" t="s">
        <v>57</v>
      </c>
      <c r="AN55" s="393" t="s">
        <v>57</v>
      </c>
      <c r="AO55" s="394" t="s">
        <v>57</v>
      </c>
    </row>
    <row r="56" spans="1:41" ht="15.75" customHeight="1" x14ac:dyDescent="0.3">
      <c r="A56" s="371"/>
      <c r="B56" s="372"/>
      <c r="C56" s="373" t="s">
        <v>43</v>
      </c>
      <c r="D56" s="374" t="str">
        <f>IF(Table_1[[#This Row],[SISÄLLÖN NIMI]]="","",1)</f>
        <v/>
      </c>
      <c r="E56" s="375"/>
      <c r="F56" s="375"/>
      <c r="G56" s="373" t="s">
        <v>57</v>
      </c>
      <c r="H56" s="376" t="s">
        <v>57</v>
      </c>
      <c r="I56" s="377" t="s">
        <v>57</v>
      </c>
      <c r="J56" s="378" t="s">
        <v>47</v>
      </c>
      <c r="K56" s="376" t="s">
        <v>57</v>
      </c>
      <c r="L56" s="379" t="s">
        <v>57</v>
      </c>
      <c r="M56" s="380"/>
      <c r="N56" s="381" t="s">
        <v>57</v>
      </c>
      <c r="O56" s="382"/>
      <c r="P56" s="380"/>
      <c r="Q56" s="380"/>
      <c r="R56" s="383"/>
      <c r="S56" s="384">
        <f>IF(Table_1[[#This Row],[Kesto (min) /tapaaminen]]&lt;1,0,(Table_1[[#This Row],[Sisältöjen määrä 
]]*Table_1[[#This Row],[Kesto (min) /tapaaminen]]*Table_1[[#This Row],[Tapaamis-kerrat /osallistuja]]))</f>
        <v>0</v>
      </c>
      <c r="T56" s="355" t="str">
        <f>IF(Table_1[[#This Row],[SISÄLLÖN NIMI]]="","",IF(Table_1[[#This Row],[Toteutuminen]]="Ei osallistujia",0,IF(Table_1[[#This Row],[Toteutuminen]]="Peruttu",0,1)))</f>
        <v/>
      </c>
      <c r="U56" s="385"/>
      <c r="V56" s="374"/>
      <c r="W56" s="386"/>
      <c r="X56" s="387">
        <f>Table_1[[#This Row],[Kävijämäärä a) lapset]]+Table_1[[#This Row],[Kävijämäärä b) aikuiset]]</f>
        <v>0</v>
      </c>
      <c r="Y56" s="387">
        <f>IF(Table_1[[#This Row],[Kokonaiskävijämäärä]]&lt;1,0,Table_1[[#This Row],[Kävijämäärä a) lapset]]*Table_1[[#This Row],[Tapaamis-kerrat /osallistuja]])</f>
        <v>0</v>
      </c>
      <c r="Z56" s="387">
        <f>IF(Table_1[[#This Row],[Kokonaiskävijämäärä]]&lt;1,0,Table_1[[#This Row],[Kävijämäärä b) aikuiset]]*Table_1[[#This Row],[Tapaamis-kerrat /osallistuja]])</f>
        <v>0</v>
      </c>
      <c r="AA56" s="387">
        <f>IF(Table_1[[#This Row],[Kokonaiskävijämäärä]]&lt;1,0,Table_1[[#This Row],[Kokonaiskävijämäärä]]*Table_1[[#This Row],[Tapaamis-kerrat /osallistuja]])</f>
        <v>0</v>
      </c>
      <c r="AB56" s="379" t="s">
        <v>57</v>
      </c>
      <c r="AC56" s="454"/>
      <c r="AD56" s="455"/>
      <c r="AE56" s="463"/>
      <c r="AF56" s="388" t="s">
        <v>57</v>
      </c>
      <c r="AG56" s="389" t="s">
        <v>57</v>
      </c>
      <c r="AH56" s="390" t="s">
        <v>57</v>
      </c>
      <c r="AI56" s="390" t="s">
        <v>57</v>
      </c>
      <c r="AJ56" s="391" t="s">
        <v>56</v>
      </c>
      <c r="AK56" s="392" t="s">
        <v>57</v>
      </c>
      <c r="AL56" s="392" t="s">
        <v>57</v>
      </c>
      <c r="AM56" s="392" t="s">
        <v>57</v>
      </c>
      <c r="AN56" s="393" t="s">
        <v>57</v>
      </c>
      <c r="AO56" s="394" t="s">
        <v>57</v>
      </c>
    </row>
    <row r="57" spans="1:41" ht="15.75" customHeight="1" x14ac:dyDescent="0.3">
      <c r="A57" s="371"/>
      <c r="B57" s="372"/>
      <c r="C57" s="373" t="s">
        <v>43</v>
      </c>
      <c r="D57" s="374" t="str">
        <f>IF(Table_1[[#This Row],[SISÄLLÖN NIMI]]="","",1)</f>
        <v/>
      </c>
      <c r="E57" s="375"/>
      <c r="F57" s="375"/>
      <c r="G57" s="373" t="s">
        <v>57</v>
      </c>
      <c r="H57" s="376" t="s">
        <v>57</v>
      </c>
      <c r="I57" s="377" t="s">
        <v>57</v>
      </c>
      <c r="J57" s="378" t="s">
        <v>47</v>
      </c>
      <c r="K57" s="376" t="s">
        <v>57</v>
      </c>
      <c r="L57" s="379" t="s">
        <v>57</v>
      </c>
      <c r="M57" s="380"/>
      <c r="N57" s="381" t="s">
        <v>57</v>
      </c>
      <c r="O57" s="382"/>
      <c r="P57" s="380"/>
      <c r="Q57" s="380"/>
      <c r="R57" s="383"/>
      <c r="S57" s="384">
        <f>IF(Table_1[[#This Row],[Kesto (min) /tapaaminen]]&lt;1,0,(Table_1[[#This Row],[Sisältöjen määrä 
]]*Table_1[[#This Row],[Kesto (min) /tapaaminen]]*Table_1[[#This Row],[Tapaamis-kerrat /osallistuja]]))</f>
        <v>0</v>
      </c>
      <c r="T57" s="355" t="str">
        <f>IF(Table_1[[#This Row],[SISÄLLÖN NIMI]]="","",IF(Table_1[[#This Row],[Toteutuminen]]="Ei osallistujia",0,IF(Table_1[[#This Row],[Toteutuminen]]="Peruttu",0,1)))</f>
        <v/>
      </c>
      <c r="U57" s="385"/>
      <c r="V57" s="374"/>
      <c r="W57" s="386"/>
      <c r="X57" s="387">
        <f>Table_1[[#This Row],[Kävijämäärä a) lapset]]+Table_1[[#This Row],[Kävijämäärä b) aikuiset]]</f>
        <v>0</v>
      </c>
      <c r="Y57" s="387">
        <f>IF(Table_1[[#This Row],[Kokonaiskävijämäärä]]&lt;1,0,Table_1[[#This Row],[Kävijämäärä a) lapset]]*Table_1[[#This Row],[Tapaamis-kerrat /osallistuja]])</f>
        <v>0</v>
      </c>
      <c r="Z57" s="387">
        <f>IF(Table_1[[#This Row],[Kokonaiskävijämäärä]]&lt;1,0,Table_1[[#This Row],[Kävijämäärä b) aikuiset]]*Table_1[[#This Row],[Tapaamis-kerrat /osallistuja]])</f>
        <v>0</v>
      </c>
      <c r="AA57" s="387">
        <f>IF(Table_1[[#This Row],[Kokonaiskävijämäärä]]&lt;1,0,Table_1[[#This Row],[Kokonaiskävijämäärä]]*Table_1[[#This Row],[Tapaamis-kerrat /osallistuja]])</f>
        <v>0</v>
      </c>
      <c r="AB57" s="379" t="s">
        <v>57</v>
      </c>
      <c r="AC57" s="454"/>
      <c r="AD57" s="455"/>
      <c r="AE57" s="463"/>
      <c r="AF57" s="388" t="s">
        <v>57</v>
      </c>
      <c r="AG57" s="389" t="s">
        <v>57</v>
      </c>
      <c r="AH57" s="390" t="s">
        <v>57</v>
      </c>
      <c r="AI57" s="390" t="s">
        <v>57</v>
      </c>
      <c r="AJ57" s="391" t="s">
        <v>56</v>
      </c>
      <c r="AK57" s="392" t="s">
        <v>57</v>
      </c>
      <c r="AL57" s="392" t="s">
        <v>57</v>
      </c>
      <c r="AM57" s="392" t="s">
        <v>57</v>
      </c>
      <c r="AN57" s="393" t="s">
        <v>57</v>
      </c>
      <c r="AO57" s="394" t="s">
        <v>57</v>
      </c>
    </row>
    <row r="58" spans="1:41" ht="15.75" customHeight="1" x14ac:dyDescent="0.3">
      <c r="A58" s="371"/>
      <c r="B58" s="372"/>
      <c r="C58" s="373" t="s">
        <v>43</v>
      </c>
      <c r="D58" s="374" t="str">
        <f>IF(Table_1[[#This Row],[SISÄLLÖN NIMI]]="","",1)</f>
        <v/>
      </c>
      <c r="E58" s="375"/>
      <c r="F58" s="375"/>
      <c r="G58" s="373" t="s">
        <v>57</v>
      </c>
      <c r="H58" s="376" t="s">
        <v>57</v>
      </c>
      <c r="I58" s="377" t="s">
        <v>57</v>
      </c>
      <c r="J58" s="378" t="s">
        <v>47</v>
      </c>
      <c r="K58" s="376" t="s">
        <v>57</v>
      </c>
      <c r="L58" s="379" t="s">
        <v>57</v>
      </c>
      <c r="M58" s="380"/>
      <c r="N58" s="381" t="s">
        <v>57</v>
      </c>
      <c r="O58" s="382"/>
      <c r="P58" s="380"/>
      <c r="Q58" s="380"/>
      <c r="R58" s="383"/>
      <c r="S58" s="384">
        <f>IF(Table_1[[#This Row],[Kesto (min) /tapaaminen]]&lt;1,0,(Table_1[[#This Row],[Sisältöjen määrä 
]]*Table_1[[#This Row],[Kesto (min) /tapaaminen]]*Table_1[[#This Row],[Tapaamis-kerrat /osallistuja]]))</f>
        <v>0</v>
      </c>
      <c r="T58" s="355" t="str">
        <f>IF(Table_1[[#This Row],[SISÄLLÖN NIMI]]="","",IF(Table_1[[#This Row],[Toteutuminen]]="Ei osallistujia",0,IF(Table_1[[#This Row],[Toteutuminen]]="Peruttu",0,1)))</f>
        <v/>
      </c>
      <c r="U58" s="385"/>
      <c r="V58" s="374"/>
      <c r="W58" s="386"/>
      <c r="X58" s="387">
        <f>Table_1[[#This Row],[Kävijämäärä a) lapset]]+Table_1[[#This Row],[Kävijämäärä b) aikuiset]]</f>
        <v>0</v>
      </c>
      <c r="Y58" s="387">
        <f>IF(Table_1[[#This Row],[Kokonaiskävijämäärä]]&lt;1,0,Table_1[[#This Row],[Kävijämäärä a) lapset]]*Table_1[[#This Row],[Tapaamis-kerrat /osallistuja]])</f>
        <v>0</v>
      </c>
      <c r="Z58" s="387">
        <f>IF(Table_1[[#This Row],[Kokonaiskävijämäärä]]&lt;1,0,Table_1[[#This Row],[Kävijämäärä b) aikuiset]]*Table_1[[#This Row],[Tapaamis-kerrat /osallistuja]])</f>
        <v>0</v>
      </c>
      <c r="AA58" s="387">
        <f>IF(Table_1[[#This Row],[Kokonaiskävijämäärä]]&lt;1,0,Table_1[[#This Row],[Kokonaiskävijämäärä]]*Table_1[[#This Row],[Tapaamis-kerrat /osallistuja]])</f>
        <v>0</v>
      </c>
      <c r="AB58" s="379" t="s">
        <v>57</v>
      </c>
      <c r="AC58" s="454"/>
      <c r="AD58" s="455"/>
      <c r="AE58" s="463"/>
      <c r="AF58" s="388" t="s">
        <v>57</v>
      </c>
      <c r="AG58" s="389" t="s">
        <v>57</v>
      </c>
      <c r="AH58" s="390" t="s">
        <v>57</v>
      </c>
      <c r="AI58" s="390" t="s">
        <v>57</v>
      </c>
      <c r="AJ58" s="391" t="s">
        <v>56</v>
      </c>
      <c r="AK58" s="392" t="s">
        <v>57</v>
      </c>
      <c r="AL58" s="392" t="s">
        <v>57</v>
      </c>
      <c r="AM58" s="392" t="s">
        <v>57</v>
      </c>
      <c r="AN58" s="393" t="s">
        <v>57</v>
      </c>
      <c r="AO58" s="394" t="s">
        <v>57</v>
      </c>
    </row>
    <row r="59" spans="1:41" ht="15.75" customHeight="1" x14ac:dyDescent="0.3">
      <c r="A59" s="371"/>
      <c r="B59" s="372"/>
      <c r="C59" s="373" t="s">
        <v>43</v>
      </c>
      <c r="D59" s="374" t="str">
        <f>IF(Table_1[[#This Row],[SISÄLLÖN NIMI]]="","",1)</f>
        <v/>
      </c>
      <c r="E59" s="375"/>
      <c r="F59" s="375"/>
      <c r="G59" s="373" t="s">
        <v>57</v>
      </c>
      <c r="H59" s="376" t="s">
        <v>57</v>
      </c>
      <c r="I59" s="377" t="s">
        <v>57</v>
      </c>
      <c r="J59" s="378" t="s">
        <v>47</v>
      </c>
      <c r="K59" s="376" t="s">
        <v>57</v>
      </c>
      <c r="L59" s="379" t="s">
        <v>57</v>
      </c>
      <c r="M59" s="380"/>
      <c r="N59" s="381" t="s">
        <v>57</v>
      </c>
      <c r="O59" s="382"/>
      <c r="P59" s="380"/>
      <c r="Q59" s="380"/>
      <c r="R59" s="383"/>
      <c r="S59" s="384">
        <f>IF(Table_1[[#This Row],[Kesto (min) /tapaaminen]]&lt;1,0,(Table_1[[#This Row],[Sisältöjen määrä 
]]*Table_1[[#This Row],[Kesto (min) /tapaaminen]]*Table_1[[#This Row],[Tapaamis-kerrat /osallistuja]]))</f>
        <v>0</v>
      </c>
      <c r="T59" s="355" t="str">
        <f>IF(Table_1[[#This Row],[SISÄLLÖN NIMI]]="","",IF(Table_1[[#This Row],[Toteutuminen]]="Ei osallistujia",0,IF(Table_1[[#This Row],[Toteutuminen]]="Peruttu",0,1)))</f>
        <v/>
      </c>
      <c r="U59" s="385"/>
      <c r="V59" s="374"/>
      <c r="W59" s="386"/>
      <c r="X59" s="387">
        <f>Table_1[[#This Row],[Kävijämäärä a) lapset]]+Table_1[[#This Row],[Kävijämäärä b) aikuiset]]</f>
        <v>0</v>
      </c>
      <c r="Y59" s="387">
        <f>IF(Table_1[[#This Row],[Kokonaiskävijämäärä]]&lt;1,0,Table_1[[#This Row],[Kävijämäärä a) lapset]]*Table_1[[#This Row],[Tapaamis-kerrat /osallistuja]])</f>
        <v>0</v>
      </c>
      <c r="Z59" s="387">
        <f>IF(Table_1[[#This Row],[Kokonaiskävijämäärä]]&lt;1,0,Table_1[[#This Row],[Kävijämäärä b) aikuiset]]*Table_1[[#This Row],[Tapaamis-kerrat /osallistuja]])</f>
        <v>0</v>
      </c>
      <c r="AA59" s="387">
        <f>IF(Table_1[[#This Row],[Kokonaiskävijämäärä]]&lt;1,0,Table_1[[#This Row],[Kokonaiskävijämäärä]]*Table_1[[#This Row],[Tapaamis-kerrat /osallistuja]])</f>
        <v>0</v>
      </c>
      <c r="AB59" s="379" t="s">
        <v>57</v>
      </c>
      <c r="AC59" s="454"/>
      <c r="AD59" s="455"/>
      <c r="AE59" s="463"/>
      <c r="AF59" s="388" t="s">
        <v>57</v>
      </c>
      <c r="AG59" s="389" t="s">
        <v>57</v>
      </c>
      <c r="AH59" s="390" t="s">
        <v>57</v>
      </c>
      <c r="AI59" s="390" t="s">
        <v>57</v>
      </c>
      <c r="AJ59" s="391" t="s">
        <v>56</v>
      </c>
      <c r="AK59" s="392" t="s">
        <v>57</v>
      </c>
      <c r="AL59" s="392" t="s">
        <v>57</v>
      </c>
      <c r="AM59" s="392" t="s">
        <v>57</v>
      </c>
      <c r="AN59" s="393" t="s">
        <v>57</v>
      </c>
      <c r="AO59" s="394" t="s">
        <v>57</v>
      </c>
    </row>
    <row r="60" spans="1:41" ht="15.75" customHeight="1" x14ac:dyDescent="0.3">
      <c r="A60" s="371"/>
      <c r="B60" s="372"/>
      <c r="C60" s="373" t="s">
        <v>43</v>
      </c>
      <c r="D60" s="374" t="str">
        <f>IF(Table_1[[#This Row],[SISÄLLÖN NIMI]]="","",1)</f>
        <v/>
      </c>
      <c r="E60" s="375"/>
      <c r="F60" s="375"/>
      <c r="G60" s="373" t="s">
        <v>57</v>
      </c>
      <c r="H60" s="376" t="s">
        <v>57</v>
      </c>
      <c r="I60" s="377" t="s">
        <v>57</v>
      </c>
      <c r="J60" s="378" t="s">
        <v>47</v>
      </c>
      <c r="K60" s="376" t="s">
        <v>57</v>
      </c>
      <c r="L60" s="379" t="s">
        <v>57</v>
      </c>
      <c r="M60" s="380"/>
      <c r="N60" s="381" t="s">
        <v>57</v>
      </c>
      <c r="O60" s="382"/>
      <c r="P60" s="380"/>
      <c r="Q60" s="380"/>
      <c r="R60" s="383"/>
      <c r="S60" s="384">
        <f>IF(Table_1[[#This Row],[Kesto (min) /tapaaminen]]&lt;1,0,(Table_1[[#This Row],[Sisältöjen määrä 
]]*Table_1[[#This Row],[Kesto (min) /tapaaminen]]*Table_1[[#This Row],[Tapaamis-kerrat /osallistuja]]))</f>
        <v>0</v>
      </c>
      <c r="T60" s="355" t="str">
        <f>IF(Table_1[[#This Row],[SISÄLLÖN NIMI]]="","",IF(Table_1[[#This Row],[Toteutuminen]]="Ei osallistujia",0,IF(Table_1[[#This Row],[Toteutuminen]]="Peruttu",0,1)))</f>
        <v/>
      </c>
      <c r="U60" s="385"/>
      <c r="V60" s="374"/>
      <c r="W60" s="386"/>
      <c r="X60" s="387">
        <f>Table_1[[#This Row],[Kävijämäärä a) lapset]]+Table_1[[#This Row],[Kävijämäärä b) aikuiset]]</f>
        <v>0</v>
      </c>
      <c r="Y60" s="387">
        <f>IF(Table_1[[#This Row],[Kokonaiskävijämäärä]]&lt;1,0,Table_1[[#This Row],[Kävijämäärä a) lapset]]*Table_1[[#This Row],[Tapaamis-kerrat /osallistuja]])</f>
        <v>0</v>
      </c>
      <c r="Z60" s="387">
        <f>IF(Table_1[[#This Row],[Kokonaiskävijämäärä]]&lt;1,0,Table_1[[#This Row],[Kävijämäärä b) aikuiset]]*Table_1[[#This Row],[Tapaamis-kerrat /osallistuja]])</f>
        <v>0</v>
      </c>
      <c r="AA60" s="387">
        <f>IF(Table_1[[#This Row],[Kokonaiskävijämäärä]]&lt;1,0,Table_1[[#This Row],[Kokonaiskävijämäärä]]*Table_1[[#This Row],[Tapaamis-kerrat /osallistuja]])</f>
        <v>0</v>
      </c>
      <c r="AB60" s="379" t="s">
        <v>57</v>
      </c>
      <c r="AC60" s="454"/>
      <c r="AD60" s="455"/>
      <c r="AE60" s="463"/>
      <c r="AF60" s="388" t="s">
        <v>57</v>
      </c>
      <c r="AG60" s="389" t="s">
        <v>57</v>
      </c>
      <c r="AH60" s="390" t="s">
        <v>57</v>
      </c>
      <c r="AI60" s="390" t="s">
        <v>57</v>
      </c>
      <c r="AJ60" s="391" t="s">
        <v>56</v>
      </c>
      <c r="AK60" s="392" t="s">
        <v>57</v>
      </c>
      <c r="AL60" s="392" t="s">
        <v>57</v>
      </c>
      <c r="AM60" s="392" t="s">
        <v>57</v>
      </c>
      <c r="AN60" s="393" t="s">
        <v>57</v>
      </c>
      <c r="AO60" s="394" t="s">
        <v>57</v>
      </c>
    </row>
    <row r="61" spans="1:41" ht="15.75" customHeight="1" x14ac:dyDescent="0.3">
      <c r="A61" s="371"/>
      <c r="B61" s="372"/>
      <c r="C61" s="373" t="s">
        <v>43</v>
      </c>
      <c r="D61" s="374" t="str">
        <f>IF(Table_1[[#This Row],[SISÄLLÖN NIMI]]="","",1)</f>
        <v/>
      </c>
      <c r="E61" s="375"/>
      <c r="F61" s="375"/>
      <c r="G61" s="373" t="s">
        <v>57</v>
      </c>
      <c r="H61" s="376" t="s">
        <v>57</v>
      </c>
      <c r="I61" s="377" t="s">
        <v>57</v>
      </c>
      <c r="J61" s="378" t="s">
        <v>47</v>
      </c>
      <c r="K61" s="376" t="s">
        <v>57</v>
      </c>
      <c r="L61" s="379" t="s">
        <v>57</v>
      </c>
      <c r="M61" s="380"/>
      <c r="N61" s="381" t="s">
        <v>57</v>
      </c>
      <c r="O61" s="382"/>
      <c r="P61" s="380"/>
      <c r="Q61" s="380"/>
      <c r="R61" s="383"/>
      <c r="S61" s="384">
        <f>IF(Table_1[[#This Row],[Kesto (min) /tapaaminen]]&lt;1,0,(Table_1[[#This Row],[Sisältöjen määrä 
]]*Table_1[[#This Row],[Kesto (min) /tapaaminen]]*Table_1[[#This Row],[Tapaamis-kerrat /osallistuja]]))</f>
        <v>0</v>
      </c>
      <c r="T61" s="355" t="str">
        <f>IF(Table_1[[#This Row],[SISÄLLÖN NIMI]]="","",IF(Table_1[[#This Row],[Toteutuminen]]="Ei osallistujia",0,IF(Table_1[[#This Row],[Toteutuminen]]="Peruttu",0,1)))</f>
        <v/>
      </c>
      <c r="U61" s="385"/>
      <c r="V61" s="374"/>
      <c r="W61" s="386"/>
      <c r="X61" s="387">
        <f>Table_1[[#This Row],[Kävijämäärä a) lapset]]+Table_1[[#This Row],[Kävijämäärä b) aikuiset]]</f>
        <v>0</v>
      </c>
      <c r="Y61" s="387">
        <f>IF(Table_1[[#This Row],[Kokonaiskävijämäärä]]&lt;1,0,Table_1[[#This Row],[Kävijämäärä a) lapset]]*Table_1[[#This Row],[Tapaamis-kerrat /osallistuja]])</f>
        <v>0</v>
      </c>
      <c r="Z61" s="387">
        <f>IF(Table_1[[#This Row],[Kokonaiskävijämäärä]]&lt;1,0,Table_1[[#This Row],[Kävijämäärä b) aikuiset]]*Table_1[[#This Row],[Tapaamis-kerrat /osallistuja]])</f>
        <v>0</v>
      </c>
      <c r="AA61" s="387">
        <f>IF(Table_1[[#This Row],[Kokonaiskävijämäärä]]&lt;1,0,Table_1[[#This Row],[Kokonaiskävijämäärä]]*Table_1[[#This Row],[Tapaamis-kerrat /osallistuja]])</f>
        <v>0</v>
      </c>
      <c r="AB61" s="379" t="s">
        <v>57</v>
      </c>
      <c r="AC61" s="454"/>
      <c r="AD61" s="455"/>
      <c r="AE61" s="463"/>
      <c r="AF61" s="388" t="s">
        <v>57</v>
      </c>
      <c r="AG61" s="389" t="s">
        <v>57</v>
      </c>
      <c r="AH61" s="390" t="s">
        <v>57</v>
      </c>
      <c r="AI61" s="390" t="s">
        <v>57</v>
      </c>
      <c r="AJ61" s="391" t="s">
        <v>56</v>
      </c>
      <c r="AK61" s="392" t="s">
        <v>57</v>
      </c>
      <c r="AL61" s="392" t="s">
        <v>57</v>
      </c>
      <c r="AM61" s="392" t="s">
        <v>57</v>
      </c>
      <c r="AN61" s="393" t="s">
        <v>57</v>
      </c>
      <c r="AO61" s="394" t="s">
        <v>57</v>
      </c>
    </row>
    <row r="62" spans="1:41" ht="15.75" customHeight="1" x14ac:dyDescent="0.3">
      <c r="A62" s="371"/>
      <c r="B62" s="372"/>
      <c r="C62" s="373" t="s">
        <v>43</v>
      </c>
      <c r="D62" s="374" t="str">
        <f>IF(Table_1[[#This Row],[SISÄLLÖN NIMI]]="","",1)</f>
        <v/>
      </c>
      <c r="E62" s="375"/>
      <c r="F62" s="375"/>
      <c r="G62" s="373" t="s">
        <v>57</v>
      </c>
      <c r="H62" s="376" t="s">
        <v>57</v>
      </c>
      <c r="I62" s="377" t="s">
        <v>57</v>
      </c>
      <c r="J62" s="378" t="s">
        <v>47</v>
      </c>
      <c r="K62" s="376" t="s">
        <v>57</v>
      </c>
      <c r="L62" s="379" t="s">
        <v>57</v>
      </c>
      <c r="M62" s="380"/>
      <c r="N62" s="381" t="s">
        <v>57</v>
      </c>
      <c r="O62" s="382"/>
      <c r="P62" s="380"/>
      <c r="Q62" s="380"/>
      <c r="R62" s="383"/>
      <c r="S62" s="384">
        <f>IF(Table_1[[#This Row],[Kesto (min) /tapaaminen]]&lt;1,0,(Table_1[[#This Row],[Sisältöjen määrä 
]]*Table_1[[#This Row],[Kesto (min) /tapaaminen]]*Table_1[[#This Row],[Tapaamis-kerrat /osallistuja]]))</f>
        <v>0</v>
      </c>
      <c r="T62" s="355" t="str">
        <f>IF(Table_1[[#This Row],[SISÄLLÖN NIMI]]="","",IF(Table_1[[#This Row],[Toteutuminen]]="Ei osallistujia",0,IF(Table_1[[#This Row],[Toteutuminen]]="Peruttu",0,1)))</f>
        <v/>
      </c>
      <c r="U62" s="385"/>
      <c r="V62" s="374"/>
      <c r="W62" s="386"/>
      <c r="X62" s="387">
        <f>Table_1[[#This Row],[Kävijämäärä a) lapset]]+Table_1[[#This Row],[Kävijämäärä b) aikuiset]]</f>
        <v>0</v>
      </c>
      <c r="Y62" s="387">
        <f>IF(Table_1[[#This Row],[Kokonaiskävijämäärä]]&lt;1,0,Table_1[[#This Row],[Kävijämäärä a) lapset]]*Table_1[[#This Row],[Tapaamis-kerrat /osallistuja]])</f>
        <v>0</v>
      </c>
      <c r="Z62" s="387">
        <f>IF(Table_1[[#This Row],[Kokonaiskävijämäärä]]&lt;1,0,Table_1[[#This Row],[Kävijämäärä b) aikuiset]]*Table_1[[#This Row],[Tapaamis-kerrat /osallistuja]])</f>
        <v>0</v>
      </c>
      <c r="AA62" s="387">
        <f>IF(Table_1[[#This Row],[Kokonaiskävijämäärä]]&lt;1,0,Table_1[[#This Row],[Kokonaiskävijämäärä]]*Table_1[[#This Row],[Tapaamis-kerrat /osallistuja]])</f>
        <v>0</v>
      </c>
      <c r="AB62" s="379" t="s">
        <v>57</v>
      </c>
      <c r="AC62" s="454"/>
      <c r="AD62" s="455"/>
      <c r="AE62" s="463"/>
      <c r="AF62" s="388" t="s">
        <v>57</v>
      </c>
      <c r="AG62" s="389" t="s">
        <v>57</v>
      </c>
      <c r="AH62" s="390" t="s">
        <v>57</v>
      </c>
      <c r="AI62" s="390" t="s">
        <v>57</v>
      </c>
      <c r="AJ62" s="391" t="s">
        <v>56</v>
      </c>
      <c r="AK62" s="392" t="s">
        <v>57</v>
      </c>
      <c r="AL62" s="392" t="s">
        <v>57</v>
      </c>
      <c r="AM62" s="392" t="s">
        <v>57</v>
      </c>
      <c r="AN62" s="393" t="s">
        <v>57</v>
      </c>
      <c r="AO62" s="394" t="s">
        <v>57</v>
      </c>
    </row>
    <row r="63" spans="1:41" ht="15.75" customHeight="1" x14ac:dyDescent="0.3">
      <c r="A63" s="371"/>
      <c r="B63" s="372"/>
      <c r="C63" s="373" t="s">
        <v>43</v>
      </c>
      <c r="D63" s="374" t="str">
        <f>IF(Table_1[[#This Row],[SISÄLLÖN NIMI]]="","",1)</f>
        <v/>
      </c>
      <c r="E63" s="375"/>
      <c r="F63" s="375"/>
      <c r="G63" s="373" t="s">
        <v>57</v>
      </c>
      <c r="H63" s="376" t="s">
        <v>57</v>
      </c>
      <c r="I63" s="377" t="s">
        <v>57</v>
      </c>
      <c r="J63" s="378" t="s">
        <v>47</v>
      </c>
      <c r="K63" s="376" t="s">
        <v>57</v>
      </c>
      <c r="L63" s="379" t="s">
        <v>57</v>
      </c>
      <c r="M63" s="380"/>
      <c r="N63" s="381" t="s">
        <v>57</v>
      </c>
      <c r="O63" s="382"/>
      <c r="P63" s="380"/>
      <c r="Q63" s="380"/>
      <c r="R63" s="383"/>
      <c r="S63" s="384">
        <f>IF(Table_1[[#This Row],[Kesto (min) /tapaaminen]]&lt;1,0,(Table_1[[#This Row],[Sisältöjen määrä 
]]*Table_1[[#This Row],[Kesto (min) /tapaaminen]]*Table_1[[#This Row],[Tapaamis-kerrat /osallistuja]]))</f>
        <v>0</v>
      </c>
      <c r="T63" s="355" t="str">
        <f>IF(Table_1[[#This Row],[SISÄLLÖN NIMI]]="","",IF(Table_1[[#This Row],[Toteutuminen]]="Ei osallistujia",0,IF(Table_1[[#This Row],[Toteutuminen]]="Peruttu",0,1)))</f>
        <v/>
      </c>
      <c r="U63" s="385"/>
      <c r="V63" s="374"/>
      <c r="W63" s="386"/>
      <c r="X63" s="387">
        <f>Table_1[[#This Row],[Kävijämäärä a) lapset]]+Table_1[[#This Row],[Kävijämäärä b) aikuiset]]</f>
        <v>0</v>
      </c>
      <c r="Y63" s="387">
        <f>IF(Table_1[[#This Row],[Kokonaiskävijämäärä]]&lt;1,0,Table_1[[#This Row],[Kävijämäärä a) lapset]]*Table_1[[#This Row],[Tapaamis-kerrat /osallistuja]])</f>
        <v>0</v>
      </c>
      <c r="Z63" s="387">
        <f>IF(Table_1[[#This Row],[Kokonaiskävijämäärä]]&lt;1,0,Table_1[[#This Row],[Kävijämäärä b) aikuiset]]*Table_1[[#This Row],[Tapaamis-kerrat /osallistuja]])</f>
        <v>0</v>
      </c>
      <c r="AA63" s="387">
        <f>IF(Table_1[[#This Row],[Kokonaiskävijämäärä]]&lt;1,0,Table_1[[#This Row],[Kokonaiskävijämäärä]]*Table_1[[#This Row],[Tapaamis-kerrat /osallistuja]])</f>
        <v>0</v>
      </c>
      <c r="AB63" s="379" t="s">
        <v>57</v>
      </c>
      <c r="AC63" s="454"/>
      <c r="AD63" s="455"/>
      <c r="AE63" s="463"/>
      <c r="AF63" s="388" t="s">
        <v>57</v>
      </c>
      <c r="AG63" s="389" t="s">
        <v>57</v>
      </c>
      <c r="AH63" s="390" t="s">
        <v>57</v>
      </c>
      <c r="AI63" s="390" t="s">
        <v>57</v>
      </c>
      <c r="AJ63" s="391" t="s">
        <v>56</v>
      </c>
      <c r="AK63" s="392" t="s">
        <v>57</v>
      </c>
      <c r="AL63" s="392" t="s">
        <v>57</v>
      </c>
      <c r="AM63" s="392" t="s">
        <v>57</v>
      </c>
      <c r="AN63" s="393" t="s">
        <v>57</v>
      </c>
      <c r="AO63" s="394" t="s">
        <v>57</v>
      </c>
    </row>
    <row r="64" spans="1:41" ht="15.75" customHeight="1" x14ac:dyDescent="0.3">
      <c r="A64" s="371"/>
      <c r="B64" s="372"/>
      <c r="C64" s="373" t="s">
        <v>43</v>
      </c>
      <c r="D64" s="374" t="str">
        <f>IF(Table_1[[#This Row],[SISÄLLÖN NIMI]]="","",1)</f>
        <v/>
      </c>
      <c r="E64" s="375"/>
      <c r="F64" s="375"/>
      <c r="G64" s="373" t="s">
        <v>57</v>
      </c>
      <c r="H64" s="376" t="s">
        <v>57</v>
      </c>
      <c r="I64" s="377" t="s">
        <v>57</v>
      </c>
      <c r="J64" s="378" t="s">
        <v>47</v>
      </c>
      <c r="K64" s="376" t="s">
        <v>57</v>
      </c>
      <c r="L64" s="379" t="s">
        <v>57</v>
      </c>
      <c r="M64" s="380"/>
      <c r="N64" s="381" t="s">
        <v>57</v>
      </c>
      <c r="O64" s="382"/>
      <c r="P64" s="380"/>
      <c r="Q64" s="380"/>
      <c r="R64" s="383"/>
      <c r="S64" s="384">
        <f>IF(Table_1[[#This Row],[Kesto (min) /tapaaminen]]&lt;1,0,(Table_1[[#This Row],[Sisältöjen määrä 
]]*Table_1[[#This Row],[Kesto (min) /tapaaminen]]*Table_1[[#This Row],[Tapaamis-kerrat /osallistuja]]))</f>
        <v>0</v>
      </c>
      <c r="T64" s="355" t="str">
        <f>IF(Table_1[[#This Row],[SISÄLLÖN NIMI]]="","",IF(Table_1[[#This Row],[Toteutuminen]]="Ei osallistujia",0,IF(Table_1[[#This Row],[Toteutuminen]]="Peruttu",0,1)))</f>
        <v/>
      </c>
      <c r="U64" s="385"/>
      <c r="V64" s="374"/>
      <c r="W64" s="386"/>
      <c r="X64" s="387">
        <f>Table_1[[#This Row],[Kävijämäärä a) lapset]]+Table_1[[#This Row],[Kävijämäärä b) aikuiset]]</f>
        <v>0</v>
      </c>
      <c r="Y64" s="387">
        <f>IF(Table_1[[#This Row],[Kokonaiskävijämäärä]]&lt;1,0,Table_1[[#This Row],[Kävijämäärä a) lapset]]*Table_1[[#This Row],[Tapaamis-kerrat /osallistuja]])</f>
        <v>0</v>
      </c>
      <c r="Z64" s="387">
        <f>IF(Table_1[[#This Row],[Kokonaiskävijämäärä]]&lt;1,0,Table_1[[#This Row],[Kävijämäärä b) aikuiset]]*Table_1[[#This Row],[Tapaamis-kerrat /osallistuja]])</f>
        <v>0</v>
      </c>
      <c r="AA64" s="387">
        <f>IF(Table_1[[#This Row],[Kokonaiskävijämäärä]]&lt;1,0,Table_1[[#This Row],[Kokonaiskävijämäärä]]*Table_1[[#This Row],[Tapaamis-kerrat /osallistuja]])</f>
        <v>0</v>
      </c>
      <c r="AB64" s="379" t="s">
        <v>57</v>
      </c>
      <c r="AC64" s="454"/>
      <c r="AD64" s="455"/>
      <c r="AE64" s="463"/>
      <c r="AF64" s="388" t="s">
        <v>57</v>
      </c>
      <c r="AG64" s="389" t="s">
        <v>57</v>
      </c>
      <c r="AH64" s="390" t="s">
        <v>57</v>
      </c>
      <c r="AI64" s="390" t="s">
        <v>57</v>
      </c>
      <c r="AJ64" s="391" t="s">
        <v>56</v>
      </c>
      <c r="AK64" s="392" t="s">
        <v>57</v>
      </c>
      <c r="AL64" s="392" t="s">
        <v>57</v>
      </c>
      <c r="AM64" s="392" t="s">
        <v>57</v>
      </c>
      <c r="AN64" s="393" t="s">
        <v>57</v>
      </c>
      <c r="AO64" s="394" t="s">
        <v>57</v>
      </c>
    </row>
    <row r="65" spans="1:41" ht="15.75" customHeight="1" x14ac:dyDescent="0.3">
      <c r="A65" s="371"/>
      <c r="B65" s="372"/>
      <c r="C65" s="373" t="s">
        <v>43</v>
      </c>
      <c r="D65" s="374" t="str">
        <f>IF(Table_1[[#This Row],[SISÄLLÖN NIMI]]="","",1)</f>
        <v/>
      </c>
      <c r="E65" s="375"/>
      <c r="F65" s="375"/>
      <c r="G65" s="373" t="s">
        <v>57</v>
      </c>
      <c r="H65" s="376" t="s">
        <v>57</v>
      </c>
      <c r="I65" s="377" t="s">
        <v>57</v>
      </c>
      <c r="J65" s="378" t="s">
        <v>47</v>
      </c>
      <c r="K65" s="376" t="s">
        <v>57</v>
      </c>
      <c r="L65" s="379" t="s">
        <v>57</v>
      </c>
      <c r="M65" s="380"/>
      <c r="N65" s="381" t="s">
        <v>57</v>
      </c>
      <c r="O65" s="382"/>
      <c r="P65" s="380"/>
      <c r="Q65" s="380"/>
      <c r="R65" s="383"/>
      <c r="S65" s="384">
        <f>IF(Table_1[[#This Row],[Kesto (min) /tapaaminen]]&lt;1,0,(Table_1[[#This Row],[Sisältöjen määrä 
]]*Table_1[[#This Row],[Kesto (min) /tapaaminen]]*Table_1[[#This Row],[Tapaamis-kerrat /osallistuja]]))</f>
        <v>0</v>
      </c>
      <c r="T65" s="355" t="str">
        <f>IF(Table_1[[#This Row],[SISÄLLÖN NIMI]]="","",IF(Table_1[[#This Row],[Toteutuminen]]="Ei osallistujia",0,IF(Table_1[[#This Row],[Toteutuminen]]="Peruttu",0,1)))</f>
        <v/>
      </c>
      <c r="U65" s="385"/>
      <c r="V65" s="374"/>
      <c r="W65" s="386"/>
      <c r="X65" s="387">
        <f>Table_1[[#This Row],[Kävijämäärä a) lapset]]+Table_1[[#This Row],[Kävijämäärä b) aikuiset]]</f>
        <v>0</v>
      </c>
      <c r="Y65" s="387">
        <f>IF(Table_1[[#This Row],[Kokonaiskävijämäärä]]&lt;1,0,Table_1[[#This Row],[Kävijämäärä a) lapset]]*Table_1[[#This Row],[Tapaamis-kerrat /osallistuja]])</f>
        <v>0</v>
      </c>
      <c r="Z65" s="387">
        <f>IF(Table_1[[#This Row],[Kokonaiskävijämäärä]]&lt;1,0,Table_1[[#This Row],[Kävijämäärä b) aikuiset]]*Table_1[[#This Row],[Tapaamis-kerrat /osallistuja]])</f>
        <v>0</v>
      </c>
      <c r="AA65" s="387">
        <f>IF(Table_1[[#This Row],[Kokonaiskävijämäärä]]&lt;1,0,Table_1[[#This Row],[Kokonaiskävijämäärä]]*Table_1[[#This Row],[Tapaamis-kerrat /osallistuja]])</f>
        <v>0</v>
      </c>
      <c r="AB65" s="379" t="s">
        <v>57</v>
      </c>
      <c r="AC65" s="454"/>
      <c r="AD65" s="455"/>
      <c r="AE65" s="463"/>
      <c r="AF65" s="388" t="s">
        <v>57</v>
      </c>
      <c r="AG65" s="389" t="s">
        <v>57</v>
      </c>
      <c r="AH65" s="390" t="s">
        <v>57</v>
      </c>
      <c r="AI65" s="390" t="s">
        <v>57</v>
      </c>
      <c r="AJ65" s="391" t="s">
        <v>56</v>
      </c>
      <c r="AK65" s="392" t="s">
        <v>57</v>
      </c>
      <c r="AL65" s="392" t="s">
        <v>57</v>
      </c>
      <c r="AM65" s="392" t="s">
        <v>57</v>
      </c>
      <c r="AN65" s="393" t="s">
        <v>57</v>
      </c>
      <c r="AO65" s="394" t="s">
        <v>57</v>
      </c>
    </row>
    <row r="66" spans="1:41" ht="15.75" customHeight="1" x14ac:dyDescent="0.3">
      <c r="A66" s="371"/>
      <c r="B66" s="372"/>
      <c r="C66" s="373" t="s">
        <v>43</v>
      </c>
      <c r="D66" s="374" t="str">
        <f>IF(Table_1[[#This Row],[SISÄLLÖN NIMI]]="","",1)</f>
        <v/>
      </c>
      <c r="E66" s="375"/>
      <c r="F66" s="375"/>
      <c r="G66" s="373" t="s">
        <v>57</v>
      </c>
      <c r="H66" s="376" t="s">
        <v>57</v>
      </c>
      <c r="I66" s="377" t="s">
        <v>57</v>
      </c>
      <c r="J66" s="378" t="s">
        <v>47</v>
      </c>
      <c r="K66" s="376" t="s">
        <v>57</v>
      </c>
      <c r="L66" s="379" t="s">
        <v>57</v>
      </c>
      <c r="M66" s="380"/>
      <c r="N66" s="381" t="s">
        <v>57</v>
      </c>
      <c r="O66" s="382"/>
      <c r="P66" s="380"/>
      <c r="Q66" s="380"/>
      <c r="R66" s="383"/>
      <c r="S66" s="384">
        <f>IF(Table_1[[#This Row],[Kesto (min) /tapaaminen]]&lt;1,0,(Table_1[[#This Row],[Sisältöjen määrä 
]]*Table_1[[#This Row],[Kesto (min) /tapaaminen]]*Table_1[[#This Row],[Tapaamis-kerrat /osallistuja]]))</f>
        <v>0</v>
      </c>
      <c r="T66" s="355" t="str">
        <f>IF(Table_1[[#This Row],[SISÄLLÖN NIMI]]="","",IF(Table_1[[#This Row],[Toteutuminen]]="Ei osallistujia",0,IF(Table_1[[#This Row],[Toteutuminen]]="Peruttu",0,1)))</f>
        <v/>
      </c>
      <c r="U66" s="385"/>
      <c r="V66" s="374"/>
      <c r="W66" s="386"/>
      <c r="X66" s="387">
        <f>Table_1[[#This Row],[Kävijämäärä a) lapset]]+Table_1[[#This Row],[Kävijämäärä b) aikuiset]]</f>
        <v>0</v>
      </c>
      <c r="Y66" s="387">
        <f>IF(Table_1[[#This Row],[Kokonaiskävijämäärä]]&lt;1,0,Table_1[[#This Row],[Kävijämäärä a) lapset]]*Table_1[[#This Row],[Tapaamis-kerrat /osallistuja]])</f>
        <v>0</v>
      </c>
      <c r="Z66" s="387">
        <f>IF(Table_1[[#This Row],[Kokonaiskävijämäärä]]&lt;1,0,Table_1[[#This Row],[Kävijämäärä b) aikuiset]]*Table_1[[#This Row],[Tapaamis-kerrat /osallistuja]])</f>
        <v>0</v>
      </c>
      <c r="AA66" s="387">
        <f>IF(Table_1[[#This Row],[Kokonaiskävijämäärä]]&lt;1,0,Table_1[[#This Row],[Kokonaiskävijämäärä]]*Table_1[[#This Row],[Tapaamis-kerrat /osallistuja]])</f>
        <v>0</v>
      </c>
      <c r="AB66" s="379" t="s">
        <v>57</v>
      </c>
      <c r="AC66" s="454"/>
      <c r="AD66" s="455"/>
      <c r="AE66" s="463"/>
      <c r="AF66" s="388" t="s">
        <v>57</v>
      </c>
      <c r="AG66" s="389" t="s">
        <v>57</v>
      </c>
      <c r="AH66" s="390" t="s">
        <v>57</v>
      </c>
      <c r="AI66" s="390" t="s">
        <v>57</v>
      </c>
      <c r="AJ66" s="391" t="s">
        <v>56</v>
      </c>
      <c r="AK66" s="392" t="s">
        <v>57</v>
      </c>
      <c r="AL66" s="392" t="s">
        <v>57</v>
      </c>
      <c r="AM66" s="392" t="s">
        <v>57</v>
      </c>
      <c r="AN66" s="393" t="s">
        <v>57</v>
      </c>
      <c r="AO66" s="394" t="s">
        <v>57</v>
      </c>
    </row>
    <row r="67" spans="1:41" ht="15.75" customHeight="1" x14ac:dyDescent="0.3">
      <c r="A67" s="371"/>
      <c r="B67" s="372"/>
      <c r="C67" s="373" t="s">
        <v>43</v>
      </c>
      <c r="D67" s="374" t="str">
        <f>IF(Table_1[[#This Row],[SISÄLLÖN NIMI]]="","",1)</f>
        <v/>
      </c>
      <c r="E67" s="375"/>
      <c r="F67" s="375"/>
      <c r="G67" s="373" t="s">
        <v>57</v>
      </c>
      <c r="H67" s="376" t="s">
        <v>57</v>
      </c>
      <c r="I67" s="377" t="s">
        <v>57</v>
      </c>
      <c r="J67" s="378" t="s">
        <v>47</v>
      </c>
      <c r="K67" s="376" t="s">
        <v>57</v>
      </c>
      <c r="L67" s="379" t="s">
        <v>57</v>
      </c>
      <c r="M67" s="380"/>
      <c r="N67" s="381" t="s">
        <v>57</v>
      </c>
      <c r="O67" s="382"/>
      <c r="P67" s="380"/>
      <c r="Q67" s="380"/>
      <c r="R67" s="383"/>
      <c r="S67" s="384">
        <f>IF(Table_1[[#This Row],[Kesto (min) /tapaaminen]]&lt;1,0,(Table_1[[#This Row],[Sisältöjen määrä 
]]*Table_1[[#This Row],[Kesto (min) /tapaaminen]]*Table_1[[#This Row],[Tapaamis-kerrat /osallistuja]]))</f>
        <v>0</v>
      </c>
      <c r="T67" s="355" t="str">
        <f>IF(Table_1[[#This Row],[SISÄLLÖN NIMI]]="","",IF(Table_1[[#This Row],[Toteutuminen]]="Ei osallistujia",0,IF(Table_1[[#This Row],[Toteutuminen]]="Peruttu",0,1)))</f>
        <v/>
      </c>
      <c r="U67" s="385"/>
      <c r="V67" s="374"/>
      <c r="W67" s="386"/>
      <c r="X67" s="387">
        <f>Table_1[[#This Row],[Kävijämäärä a) lapset]]+Table_1[[#This Row],[Kävijämäärä b) aikuiset]]</f>
        <v>0</v>
      </c>
      <c r="Y67" s="387">
        <f>IF(Table_1[[#This Row],[Kokonaiskävijämäärä]]&lt;1,0,Table_1[[#This Row],[Kävijämäärä a) lapset]]*Table_1[[#This Row],[Tapaamis-kerrat /osallistuja]])</f>
        <v>0</v>
      </c>
      <c r="Z67" s="387">
        <f>IF(Table_1[[#This Row],[Kokonaiskävijämäärä]]&lt;1,0,Table_1[[#This Row],[Kävijämäärä b) aikuiset]]*Table_1[[#This Row],[Tapaamis-kerrat /osallistuja]])</f>
        <v>0</v>
      </c>
      <c r="AA67" s="387">
        <f>IF(Table_1[[#This Row],[Kokonaiskävijämäärä]]&lt;1,0,Table_1[[#This Row],[Kokonaiskävijämäärä]]*Table_1[[#This Row],[Tapaamis-kerrat /osallistuja]])</f>
        <v>0</v>
      </c>
      <c r="AB67" s="379" t="s">
        <v>57</v>
      </c>
      <c r="AC67" s="454"/>
      <c r="AD67" s="455"/>
      <c r="AE67" s="463"/>
      <c r="AF67" s="388" t="s">
        <v>57</v>
      </c>
      <c r="AG67" s="389" t="s">
        <v>57</v>
      </c>
      <c r="AH67" s="390" t="s">
        <v>57</v>
      </c>
      <c r="AI67" s="390" t="s">
        <v>57</v>
      </c>
      <c r="AJ67" s="391" t="s">
        <v>56</v>
      </c>
      <c r="AK67" s="392" t="s">
        <v>57</v>
      </c>
      <c r="AL67" s="392" t="s">
        <v>57</v>
      </c>
      <c r="AM67" s="392" t="s">
        <v>57</v>
      </c>
      <c r="AN67" s="393" t="s">
        <v>57</v>
      </c>
      <c r="AO67" s="394" t="s">
        <v>57</v>
      </c>
    </row>
    <row r="68" spans="1:41" ht="15.75" customHeight="1" x14ac:dyDescent="0.3">
      <c r="A68" s="371"/>
      <c r="B68" s="372"/>
      <c r="C68" s="373" t="s">
        <v>43</v>
      </c>
      <c r="D68" s="374" t="str">
        <f>IF(Table_1[[#This Row],[SISÄLLÖN NIMI]]="","",1)</f>
        <v/>
      </c>
      <c r="E68" s="375"/>
      <c r="F68" s="375"/>
      <c r="G68" s="373" t="s">
        <v>57</v>
      </c>
      <c r="H68" s="376" t="s">
        <v>57</v>
      </c>
      <c r="I68" s="377" t="s">
        <v>57</v>
      </c>
      <c r="J68" s="378" t="s">
        <v>47</v>
      </c>
      <c r="K68" s="376" t="s">
        <v>57</v>
      </c>
      <c r="L68" s="379" t="s">
        <v>57</v>
      </c>
      <c r="M68" s="380"/>
      <c r="N68" s="381" t="s">
        <v>57</v>
      </c>
      <c r="O68" s="382"/>
      <c r="P68" s="380"/>
      <c r="Q68" s="380"/>
      <c r="R68" s="383"/>
      <c r="S68" s="384">
        <f>IF(Table_1[[#This Row],[Kesto (min) /tapaaminen]]&lt;1,0,(Table_1[[#This Row],[Sisältöjen määrä 
]]*Table_1[[#This Row],[Kesto (min) /tapaaminen]]*Table_1[[#This Row],[Tapaamis-kerrat /osallistuja]]))</f>
        <v>0</v>
      </c>
      <c r="T68" s="355" t="str">
        <f>IF(Table_1[[#This Row],[SISÄLLÖN NIMI]]="","",IF(Table_1[[#This Row],[Toteutuminen]]="Ei osallistujia",0,IF(Table_1[[#This Row],[Toteutuminen]]="Peruttu",0,1)))</f>
        <v/>
      </c>
      <c r="U68" s="385"/>
      <c r="V68" s="374"/>
      <c r="W68" s="386"/>
      <c r="X68" s="387">
        <f>Table_1[[#This Row],[Kävijämäärä a) lapset]]+Table_1[[#This Row],[Kävijämäärä b) aikuiset]]</f>
        <v>0</v>
      </c>
      <c r="Y68" s="387">
        <f>IF(Table_1[[#This Row],[Kokonaiskävijämäärä]]&lt;1,0,Table_1[[#This Row],[Kävijämäärä a) lapset]]*Table_1[[#This Row],[Tapaamis-kerrat /osallistuja]])</f>
        <v>0</v>
      </c>
      <c r="Z68" s="387">
        <f>IF(Table_1[[#This Row],[Kokonaiskävijämäärä]]&lt;1,0,Table_1[[#This Row],[Kävijämäärä b) aikuiset]]*Table_1[[#This Row],[Tapaamis-kerrat /osallistuja]])</f>
        <v>0</v>
      </c>
      <c r="AA68" s="387">
        <f>IF(Table_1[[#This Row],[Kokonaiskävijämäärä]]&lt;1,0,Table_1[[#This Row],[Kokonaiskävijämäärä]]*Table_1[[#This Row],[Tapaamis-kerrat /osallistuja]])</f>
        <v>0</v>
      </c>
      <c r="AB68" s="379" t="s">
        <v>57</v>
      </c>
      <c r="AC68" s="454"/>
      <c r="AD68" s="455"/>
      <c r="AE68" s="463"/>
      <c r="AF68" s="388" t="s">
        <v>57</v>
      </c>
      <c r="AG68" s="389" t="s">
        <v>57</v>
      </c>
      <c r="AH68" s="390" t="s">
        <v>57</v>
      </c>
      <c r="AI68" s="390" t="s">
        <v>57</v>
      </c>
      <c r="AJ68" s="391" t="s">
        <v>56</v>
      </c>
      <c r="AK68" s="392" t="s">
        <v>57</v>
      </c>
      <c r="AL68" s="392" t="s">
        <v>57</v>
      </c>
      <c r="AM68" s="392" t="s">
        <v>57</v>
      </c>
      <c r="AN68" s="393" t="s">
        <v>57</v>
      </c>
      <c r="AO68" s="394" t="s">
        <v>57</v>
      </c>
    </row>
    <row r="69" spans="1:41" ht="15.75" customHeight="1" x14ac:dyDescent="0.3">
      <c r="A69" s="371"/>
      <c r="B69" s="372"/>
      <c r="C69" s="373" t="s">
        <v>43</v>
      </c>
      <c r="D69" s="374" t="str">
        <f>IF(Table_1[[#This Row],[SISÄLLÖN NIMI]]="","",1)</f>
        <v/>
      </c>
      <c r="E69" s="375"/>
      <c r="F69" s="375"/>
      <c r="G69" s="373" t="s">
        <v>57</v>
      </c>
      <c r="H69" s="376" t="s">
        <v>57</v>
      </c>
      <c r="I69" s="377" t="s">
        <v>57</v>
      </c>
      <c r="J69" s="378" t="s">
        <v>47</v>
      </c>
      <c r="K69" s="376" t="s">
        <v>57</v>
      </c>
      <c r="L69" s="379" t="s">
        <v>57</v>
      </c>
      <c r="M69" s="380"/>
      <c r="N69" s="381" t="s">
        <v>57</v>
      </c>
      <c r="O69" s="382"/>
      <c r="P69" s="380"/>
      <c r="Q69" s="380"/>
      <c r="R69" s="383"/>
      <c r="S69" s="384">
        <f>IF(Table_1[[#This Row],[Kesto (min) /tapaaminen]]&lt;1,0,(Table_1[[#This Row],[Sisältöjen määrä 
]]*Table_1[[#This Row],[Kesto (min) /tapaaminen]]*Table_1[[#This Row],[Tapaamis-kerrat /osallistuja]]))</f>
        <v>0</v>
      </c>
      <c r="T69" s="355" t="str">
        <f>IF(Table_1[[#This Row],[SISÄLLÖN NIMI]]="","",IF(Table_1[[#This Row],[Toteutuminen]]="Ei osallistujia",0,IF(Table_1[[#This Row],[Toteutuminen]]="Peruttu",0,1)))</f>
        <v/>
      </c>
      <c r="U69" s="385"/>
      <c r="V69" s="374"/>
      <c r="W69" s="386"/>
      <c r="X69" s="387">
        <f>Table_1[[#This Row],[Kävijämäärä a) lapset]]+Table_1[[#This Row],[Kävijämäärä b) aikuiset]]</f>
        <v>0</v>
      </c>
      <c r="Y69" s="387">
        <f>IF(Table_1[[#This Row],[Kokonaiskävijämäärä]]&lt;1,0,Table_1[[#This Row],[Kävijämäärä a) lapset]]*Table_1[[#This Row],[Tapaamis-kerrat /osallistuja]])</f>
        <v>0</v>
      </c>
      <c r="Z69" s="387">
        <f>IF(Table_1[[#This Row],[Kokonaiskävijämäärä]]&lt;1,0,Table_1[[#This Row],[Kävijämäärä b) aikuiset]]*Table_1[[#This Row],[Tapaamis-kerrat /osallistuja]])</f>
        <v>0</v>
      </c>
      <c r="AA69" s="387">
        <f>IF(Table_1[[#This Row],[Kokonaiskävijämäärä]]&lt;1,0,Table_1[[#This Row],[Kokonaiskävijämäärä]]*Table_1[[#This Row],[Tapaamis-kerrat /osallistuja]])</f>
        <v>0</v>
      </c>
      <c r="AB69" s="379" t="s">
        <v>57</v>
      </c>
      <c r="AC69" s="454"/>
      <c r="AD69" s="455"/>
      <c r="AE69" s="463"/>
      <c r="AF69" s="388" t="s">
        <v>57</v>
      </c>
      <c r="AG69" s="389" t="s">
        <v>57</v>
      </c>
      <c r="AH69" s="390" t="s">
        <v>57</v>
      </c>
      <c r="AI69" s="390" t="s">
        <v>57</v>
      </c>
      <c r="AJ69" s="391" t="s">
        <v>56</v>
      </c>
      <c r="AK69" s="392" t="s">
        <v>57</v>
      </c>
      <c r="AL69" s="392" t="s">
        <v>57</v>
      </c>
      <c r="AM69" s="392" t="s">
        <v>57</v>
      </c>
      <c r="AN69" s="393" t="s">
        <v>57</v>
      </c>
      <c r="AO69" s="394" t="s">
        <v>57</v>
      </c>
    </row>
    <row r="70" spans="1:41" ht="15.75" customHeight="1" x14ac:dyDescent="0.3">
      <c r="A70" s="371"/>
      <c r="B70" s="372"/>
      <c r="C70" s="373" t="s">
        <v>43</v>
      </c>
      <c r="D70" s="374" t="str">
        <f>IF(Table_1[[#This Row],[SISÄLLÖN NIMI]]="","",1)</f>
        <v/>
      </c>
      <c r="E70" s="375"/>
      <c r="F70" s="375"/>
      <c r="G70" s="373" t="s">
        <v>57</v>
      </c>
      <c r="H70" s="376" t="s">
        <v>57</v>
      </c>
      <c r="I70" s="377" t="s">
        <v>57</v>
      </c>
      <c r="J70" s="378" t="s">
        <v>47</v>
      </c>
      <c r="K70" s="376" t="s">
        <v>57</v>
      </c>
      <c r="L70" s="379" t="s">
        <v>57</v>
      </c>
      <c r="M70" s="380"/>
      <c r="N70" s="381" t="s">
        <v>57</v>
      </c>
      <c r="O70" s="382"/>
      <c r="P70" s="380"/>
      <c r="Q70" s="380"/>
      <c r="R70" s="383"/>
      <c r="S70" s="384">
        <f>IF(Table_1[[#This Row],[Kesto (min) /tapaaminen]]&lt;1,0,(Table_1[[#This Row],[Sisältöjen määrä 
]]*Table_1[[#This Row],[Kesto (min) /tapaaminen]]*Table_1[[#This Row],[Tapaamis-kerrat /osallistuja]]))</f>
        <v>0</v>
      </c>
      <c r="T70" s="355" t="str">
        <f>IF(Table_1[[#This Row],[SISÄLLÖN NIMI]]="","",IF(Table_1[[#This Row],[Toteutuminen]]="Ei osallistujia",0,IF(Table_1[[#This Row],[Toteutuminen]]="Peruttu",0,1)))</f>
        <v/>
      </c>
      <c r="U70" s="385"/>
      <c r="V70" s="374"/>
      <c r="W70" s="386"/>
      <c r="X70" s="387">
        <f>Table_1[[#This Row],[Kävijämäärä a) lapset]]+Table_1[[#This Row],[Kävijämäärä b) aikuiset]]</f>
        <v>0</v>
      </c>
      <c r="Y70" s="387">
        <f>IF(Table_1[[#This Row],[Kokonaiskävijämäärä]]&lt;1,0,Table_1[[#This Row],[Kävijämäärä a) lapset]]*Table_1[[#This Row],[Tapaamis-kerrat /osallistuja]])</f>
        <v>0</v>
      </c>
      <c r="Z70" s="387">
        <f>IF(Table_1[[#This Row],[Kokonaiskävijämäärä]]&lt;1,0,Table_1[[#This Row],[Kävijämäärä b) aikuiset]]*Table_1[[#This Row],[Tapaamis-kerrat /osallistuja]])</f>
        <v>0</v>
      </c>
      <c r="AA70" s="387">
        <f>IF(Table_1[[#This Row],[Kokonaiskävijämäärä]]&lt;1,0,Table_1[[#This Row],[Kokonaiskävijämäärä]]*Table_1[[#This Row],[Tapaamis-kerrat /osallistuja]])</f>
        <v>0</v>
      </c>
      <c r="AB70" s="379" t="s">
        <v>57</v>
      </c>
      <c r="AC70" s="454"/>
      <c r="AD70" s="455"/>
      <c r="AE70" s="463"/>
      <c r="AF70" s="388" t="s">
        <v>57</v>
      </c>
      <c r="AG70" s="389" t="s">
        <v>57</v>
      </c>
      <c r="AH70" s="390" t="s">
        <v>57</v>
      </c>
      <c r="AI70" s="390" t="s">
        <v>57</v>
      </c>
      <c r="AJ70" s="391" t="s">
        <v>56</v>
      </c>
      <c r="AK70" s="392" t="s">
        <v>57</v>
      </c>
      <c r="AL70" s="392" t="s">
        <v>57</v>
      </c>
      <c r="AM70" s="392" t="s">
        <v>57</v>
      </c>
      <c r="AN70" s="393" t="s">
        <v>57</v>
      </c>
      <c r="AO70" s="394" t="s">
        <v>57</v>
      </c>
    </row>
    <row r="71" spans="1:41" ht="15.75" customHeight="1" x14ac:dyDescent="0.3">
      <c r="A71" s="371"/>
      <c r="B71" s="372"/>
      <c r="C71" s="373" t="s">
        <v>43</v>
      </c>
      <c r="D71" s="374" t="str">
        <f>IF(Table_1[[#This Row],[SISÄLLÖN NIMI]]="","",1)</f>
        <v/>
      </c>
      <c r="E71" s="375"/>
      <c r="F71" s="375"/>
      <c r="G71" s="373" t="s">
        <v>57</v>
      </c>
      <c r="H71" s="376" t="s">
        <v>57</v>
      </c>
      <c r="I71" s="377" t="s">
        <v>57</v>
      </c>
      <c r="J71" s="378" t="s">
        <v>47</v>
      </c>
      <c r="K71" s="376" t="s">
        <v>57</v>
      </c>
      <c r="L71" s="379" t="s">
        <v>57</v>
      </c>
      <c r="M71" s="380"/>
      <c r="N71" s="381" t="s">
        <v>57</v>
      </c>
      <c r="O71" s="382"/>
      <c r="P71" s="380"/>
      <c r="Q71" s="380"/>
      <c r="R71" s="383"/>
      <c r="S71" s="384">
        <f>IF(Table_1[[#This Row],[Kesto (min) /tapaaminen]]&lt;1,0,(Table_1[[#This Row],[Sisältöjen määrä 
]]*Table_1[[#This Row],[Kesto (min) /tapaaminen]]*Table_1[[#This Row],[Tapaamis-kerrat /osallistuja]]))</f>
        <v>0</v>
      </c>
      <c r="T71" s="355" t="str">
        <f>IF(Table_1[[#This Row],[SISÄLLÖN NIMI]]="","",IF(Table_1[[#This Row],[Toteutuminen]]="Ei osallistujia",0,IF(Table_1[[#This Row],[Toteutuminen]]="Peruttu",0,1)))</f>
        <v/>
      </c>
      <c r="U71" s="385"/>
      <c r="V71" s="374"/>
      <c r="W71" s="386"/>
      <c r="X71" s="387">
        <f>Table_1[[#This Row],[Kävijämäärä a) lapset]]+Table_1[[#This Row],[Kävijämäärä b) aikuiset]]</f>
        <v>0</v>
      </c>
      <c r="Y71" s="387">
        <f>IF(Table_1[[#This Row],[Kokonaiskävijämäärä]]&lt;1,0,Table_1[[#This Row],[Kävijämäärä a) lapset]]*Table_1[[#This Row],[Tapaamis-kerrat /osallistuja]])</f>
        <v>0</v>
      </c>
      <c r="Z71" s="387">
        <f>IF(Table_1[[#This Row],[Kokonaiskävijämäärä]]&lt;1,0,Table_1[[#This Row],[Kävijämäärä b) aikuiset]]*Table_1[[#This Row],[Tapaamis-kerrat /osallistuja]])</f>
        <v>0</v>
      </c>
      <c r="AA71" s="387">
        <f>IF(Table_1[[#This Row],[Kokonaiskävijämäärä]]&lt;1,0,Table_1[[#This Row],[Kokonaiskävijämäärä]]*Table_1[[#This Row],[Tapaamis-kerrat /osallistuja]])</f>
        <v>0</v>
      </c>
      <c r="AB71" s="379" t="s">
        <v>57</v>
      </c>
      <c r="AC71" s="454"/>
      <c r="AD71" s="455"/>
      <c r="AE71" s="463"/>
      <c r="AF71" s="388" t="s">
        <v>57</v>
      </c>
      <c r="AG71" s="389" t="s">
        <v>57</v>
      </c>
      <c r="AH71" s="390" t="s">
        <v>57</v>
      </c>
      <c r="AI71" s="390" t="s">
        <v>57</v>
      </c>
      <c r="AJ71" s="391" t="s">
        <v>56</v>
      </c>
      <c r="AK71" s="392" t="s">
        <v>57</v>
      </c>
      <c r="AL71" s="392" t="s">
        <v>57</v>
      </c>
      <c r="AM71" s="392" t="s">
        <v>57</v>
      </c>
      <c r="AN71" s="393" t="s">
        <v>57</v>
      </c>
      <c r="AO71" s="394" t="s">
        <v>57</v>
      </c>
    </row>
    <row r="72" spans="1:41" ht="15.75" customHeight="1" x14ac:dyDescent="0.3">
      <c r="A72" s="371"/>
      <c r="B72" s="372"/>
      <c r="C72" s="373" t="s">
        <v>43</v>
      </c>
      <c r="D72" s="374" t="str">
        <f>IF(Table_1[[#This Row],[SISÄLLÖN NIMI]]="","",1)</f>
        <v/>
      </c>
      <c r="E72" s="375"/>
      <c r="F72" s="375"/>
      <c r="G72" s="373" t="s">
        <v>57</v>
      </c>
      <c r="H72" s="376" t="s">
        <v>57</v>
      </c>
      <c r="I72" s="377" t="s">
        <v>57</v>
      </c>
      <c r="J72" s="378" t="s">
        <v>47</v>
      </c>
      <c r="K72" s="376" t="s">
        <v>57</v>
      </c>
      <c r="L72" s="379" t="s">
        <v>57</v>
      </c>
      <c r="M72" s="380"/>
      <c r="N72" s="381" t="s">
        <v>57</v>
      </c>
      <c r="O72" s="382"/>
      <c r="P72" s="380"/>
      <c r="Q72" s="380"/>
      <c r="R72" s="383"/>
      <c r="S72" s="384">
        <f>IF(Table_1[[#This Row],[Kesto (min) /tapaaminen]]&lt;1,0,(Table_1[[#This Row],[Sisältöjen määrä 
]]*Table_1[[#This Row],[Kesto (min) /tapaaminen]]*Table_1[[#This Row],[Tapaamis-kerrat /osallistuja]]))</f>
        <v>0</v>
      </c>
      <c r="T72" s="355" t="str">
        <f>IF(Table_1[[#This Row],[SISÄLLÖN NIMI]]="","",IF(Table_1[[#This Row],[Toteutuminen]]="Ei osallistujia",0,IF(Table_1[[#This Row],[Toteutuminen]]="Peruttu",0,1)))</f>
        <v/>
      </c>
      <c r="U72" s="385"/>
      <c r="V72" s="374"/>
      <c r="W72" s="386"/>
      <c r="X72" s="387">
        <f>Table_1[[#This Row],[Kävijämäärä a) lapset]]+Table_1[[#This Row],[Kävijämäärä b) aikuiset]]</f>
        <v>0</v>
      </c>
      <c r="Y72" s="387">
        <f>IF(Table_1[[#This Row],[Kokonaiskävijämäärä]]&lt;1,0,Table_1[[#This Row],[Kävijämäärä a) lapset]]*Table_1[[#This Row],[Tapaamis-kerrat /osallistuja]])</f>
        <v>0</v>
      </c>
      <c r="Z72" s="387">
        <f>IF(Table_1[[#This Row],[Kokonaiskävijämäärä]]&lt;1,0,Table_1[[#This Row],[Kävijämäärä b) aikuiset]]*Table_1[[#This Row],[Tapaamis-kerrat /osallistuja]])</f>
        <v>0</v>
      </c>
      <c r="AA72" s="387">
        <f>IF(Table_1[[#This Row],[Kokonaiskävijämäärä]]&lt;1,0,Table_1[[#This Row],[Kokonaiskävijämäärä]]*Table_1[[#This Row],[Tapaamis-kerrat /osallistuja]])</f>
        <v>0</v>
      </c>
      <c r="AB72" s="379" t="s">
        <v>57</v>
      </c>
      <c r="AC72" s="454"/>
      <c r="AD72" s="455"/>
      <c r="AE72" s="463"/>
      <c r="AF72" s="388" t="s">
        <v>57</v>
      </c>
      <c r="AG72" s="389" t="s">
        <v>57</v>
      </c>
      <c r="AH72" s="390" t="s">
        <v>57</v>
      </c>
      <c r="AI72" s="390" t="s">
        <v>57</v>
      </c>
      <c r="AJ72" s="391" t="s">
        <v>56</v>
      </c>
      <c r="AK72" s="392" t="s">
        <v>57</v>
      </c>
      <c r="AL72" s="392" t="s">
        <v>57</v>
      </c>
      <c r="AM72" s="392" t="s">
        <v>57</v>
      </c>
      <c r="AN72" s="393" t="s">
        <v>57</v>
      </c>
      <c r="AO72" s="394" t="s">
        <v>57</v>
      </c>
    </row>
    <row r="73" spans="1:41" ht="15.75" customHeight="1" x14ac:dyDescent="0.3">
      <c r="A73" s="371"/>
      <c r="B73" s="372"/>
      <c r="C73" s="373" t="s">
        <v>43</v>
      </c>
      <c r="D73" s="374" t="str">
        <f>IF(Table_1[[#This Row],[SISÄLLÖN NIMI]]="","",1)</f>
        <v/>
      </c>
      <c r="E73" s="375"/>
      <c r="F73" s="375"/>
      <c r="G73" s="373" t="s">
        <v>57</v>
      </c>
      <c r="H73" s="376" t="s">
        <v>57</v>
      </c>
      <c r="I73" s="377" t="s">
        <v>57</v>
      </c>
      <c r="J73" s="378" t="s">
        <v>47</v>
      </c>
      <c r="K73" s="376" t="s">
        <v>57</v>
      </c>
      <c r="L73" s="379" t="s">
        <v>57</v>
      </c>
      <c r="M73" s="380"/>
      <c r="N73" s="381" t="s">
        <v>57</v>
      </c>
      <c r="O73" s="382"/>
      <c r="P73" s="380"/>
      <c r="Q73" s="380"/>
      <c r="R73" s="383"/>
      <c r="S73" s="384">
        <f>IF(Table_1[[#This Row],[Kesto (min) /tapaaminen]]&lt;1,0,(Table_1[[#This Row],[Sisältöjen määrä 
]]*Table_1[[#This Row],[Kesto (min) /tapaaminen]]*Table_1[[#This Row],[Tapaamis-kerrat /osallistuja]]))</f>
        <v>0</v>
      </c>
      <c r="T73" s="355" t="str">
        <f>IF(Table_1[[#This Row],[SISÄLLÖN NIMI]]="","",IF(Table_1[[#This Row],[Toteutuminen]]="Ei osallistujia",0,IF(Table_1[[#This Row],[Toteutuminen]]="Peruttu",0,1)))</f>
        <v/>
      </c>
      <c r="U73" s="385"/>
      <c r="V73" s="374"/>
      <c r="W73" s="386"/>
      <c r="X73" s="387">
        <f>Table_1[[#This Row],[Kävijämäärä a) lapset]]+Table_1[[#This Row],[Kävijämäärä b) aikuiset]]</f>
        <v>0</v>
      </c>
      <c r="Y73" s="387">
        <f>IF(Table_1[[#This Row],[Kokonaiskävijämäärä]]&lt;1,0,Table_1[[#This Row],[Kävijämäärä a) lapset]]*Table_1[[#This Row],[Tapaamis-kerrat /osallistuja]])</f>
        <v>0</v>
      </c>
      <c r="Z73" s="387">
        <f>IF(Table_1[[#This Row],[Kokonaiskävijämäärä]]&lt;1,0,Table_1[[#This Row],[Kävijämäärä b) aikuiset]]*Table_1[[#This Row],[Tapaamis-kerrat /osallistuja]])</f>
        <v>0</v>
      </c>
      <c r="AA73" s="387">
        <f>IF(Table_1[[#This Row],[Kokonaiskävijämäärä]]&lt;1,0,Table_1[[#This Row],[Kokonaiskävijämäärä]]*Table_1[[#This Row],[Tapaamis-kerrat /osallistuja]])</f>
        <v>0</v>
      </c>
      <c r="AB73" s="379" t="s">
        <v>57</v>
      </c>
      <c r="AC73" s="454"/>
      <c r="AD73" s="455"/>
      <c r="AE73" s="463"/>
      <c r="AF73" s="388" t="s">
        <v>57</v>
      </c>
      <c r="AG73" s="389" t="s">
        <v>57</v>
      </c>
      <c r="AH73" s="390" t="s">
        <v>57</v>
      </c>
      <c r="AI73" s="390" t="s">
        <v>57</v>
      </c>
      <c r="AJ73" s="391" t="s">
        <v>56</v>
      </c>
      <c r="AK73" s="392" t="s">
        <v>57</v>
      </c>
      <c r="AL73" s="392" t="s">
        <v>57</v>
      </c>
      <c r="AM73" s="392" t="s">
        <v>57</v>
      </c>
      <c r="AN73" s="393" t="s">
        <v>57</v>
      </c>
      <c r="AO73" s="394" t="s">
        <v>57</v>
      </c>
    </row>
    <row r="74" spans="1:41" ht="15.75" customHeight="1" x14ac:dyDescent="0.3">
      <c r="A74" s="371"/>
      <c r="B74" s="372"/>
      <c r="C74" s="373" t="s">
        <v>43</v>
      </c>
      <c r="D74" s="374" t="str">
        <f>IF(Table_1[[#This Row],[SISÄLLÖN NIMI]]="","",1)</f>
        <v/>
      </c>
      <c r="E74" s="375"/>
      <c r="F74" s="375"/>
      <c r="G74" s="373" t="s">
        <v>57</v>
      </c>
      <c r="H74" s="376" t="s">
        <v>57</v>
      </c>
      <c r="I74" s="377" t="s">
        <v>57</v>
      </c>
      <c r="J74" s="378" t="s">
        <v>47</v>
      </c>
      <c r="K74" s="376" t="s">
        <v>57</v>
      </c>
      <c r="L74" s="379" t="s">
        <v>57</v>
      </c>
      <c r="M74" s="380"/>
      <c r="N74" s="381" t="s">
        <v>57</v>
      </c>
      <c r="O74" s="382"/>
      <c r="P74" s="380"/>
      <c r="Q74" s="380"/>
      <c r="R74" s="383"/>
      <c r="S74" s="384">
        <f>IF(Table_1[[#This Row],[Kesto (min) /tapaaminen]]&lt;1,0,(Table_1[[#This Row],[Sisältöjen määrä 
]]*Table_1[[#This Row],[Kesto (min) /tapaaminen]]*Table_1[[#This Row],[Tapaamis-kerrat /osallistuja]]))</f>
        <v>0</v>
      </c>
      <c r="T74" s="355" t="str">
        <f>IF(Table_1[[#This Row],[SISÄLLÖN NIMI]]="","",IF(Table_1[[#This Row],[Toteutuminen]]="Ei osallistujia",0,IF(Table_1[[#This Row],[Toteutuminen]]="Peruttu",0,1)))</f>
        <v/>
      </c>
      <c r="U74" s="385"/>
      <c r="V74" s="374"/>
      <c r="W74" s="386"/>
      <c r="X74" s="387">
        <f>Table_1[[#This Row],[Kävijämäärä a) lapset]]+Table_1[[#This Row],[Kävijämäärä b) aikuiset]]</f>
        <v>0</v>
      </c>
      <c r="Y74" s="387">
        <f>IF(Table_1[[#This Row],[Kokonaiskävijämäärä]]&lt;1,0,Table_1[[#This Row],[Kävijämäärä a) lapset]]*Table_1[[#This Row],[Tapaamis-kerrat /osallistuja]])</f>
        <v>0</v>
      </c>
      <c r="Z74" s="387">
        <f>IF(Table_1[[#This Row],[Kokonaiskävijämäärä]]&lt;1,0,Table_1[[#This Row],[Kävijämäärä b) aikuiset]]*Table_1[[#This Row],[Tapaamis-kerrat /osallistuja]])</f>
        <v>0</v>
      </c>
      <c r="AA74" s="387">
        <f>IF(Table_1[[#This Row],[Kokonaiskävijämäärä]]&lt;1,0,Table_1[[#This Row],[Kokonaiskävijämäärä]]*Table_1[[#This Row],[Tapaamis-kerrat /osallistuja]])</f>
        <v>0</v>
      </c>
      <c r="AB74" s="379" t="s">
        <v>57</v>
      </c>
      <c r="AC74" s="454"/>
      <c r="AD74" s="455"/>
      <c r="AE74" s="463"/>
      <c r="AF74" s="388" t="s">
        <v>57</v>
      </c>
      <c r="AG74" s="389" t="s">
        <v>57</v>
      </c>
      <c r="AH74" s="390" t="s">
        <v>57</v>
      </c>
      <c r="AI74" s="390" t="s">
        <v>57</v>
      </c>
      <c r="AJ74" s="391" t="s">
        <v>56</v>
      </c>
      <c r="AK74" s="392" t="s">
        <v>57</v>
      </c>
      <c r="AL74" s="392" t="s">
        <v>57</v>
      </c>
      <c r="AM74" s="392" t="s">
        <v>57</v>
      </c>
      <c r="AN74" s="393" t="s">
        <v>57</v>
      </c>
      <c r="AO74" s="394" t="s">
        <v>57</v>
      </c>
    </row>
    <row r="75" spans="1:41" ht="15.75" customHeight="1" x14ac:dyDescent="0.3">
      <c r="A75" s="371"/>
      <c r="B75" s="372"/>
      <c r="C75" s="373" t="s">
        <v>43</v>
      </c>
      <c r="D75" s="374" t="str">
        <f>IF(Table_1[[#This Row],[SISÄLLÖN NIMI]]="","",1)</f>
        <v/>
      </c>
      <c r="E75" s="375"/>
      <c r="F75" s="375"/>
      <c r="G75" s="373" t="s">
        <v>57</v>
      </c>
      <c r="H75" s="376" t="s">
        <v>57</v>
      </c>
      <c r="I75" s="377" t="s">
        <v>57</v>
      </c>
      <c r="J75" s="378" t="s">
        <v>47</v>
      </c>
      <c r="K75" s="376" t="s">
        <v>57</v>
      </c>
      <c r="L75" s="379" t="s">
        <v>57</v>
      </c>
      <c r="M75" s="380"/>
      <c r="N75" s="381" t="s">
        <v>57</v>
      </c>
      <c r="O75" s="382"/>
      <c r="P75" s="380"/>
      <c r="Q75" s="380"/>
      <c r="R75" s="383"/>
      <c r="S75" s="384">
        <f>IF(Table_1[[#This Row],[Kesto (min) /tapaaminen]]&lt;1,0,(Table_1[[#This Row],[Sisältöjen määrä 
]]*Table_1[[#This Row],[Kesto (min) /tapaaminen]]*Table_1[[#This Row],[Tapaamis-kerrat /osallistuja]]))</f>
        <v>0</v>
      </c>
      <c r="T75" s="355" t="str">
        <f>IF(Table_1[[#This Row],[SISÄLLÖN NIMI]]="","",IF(Table_1[[#This Row],[Toteutuminen]]="Ei osallistujia",0,IF(Table_1[[#This Row],[Toteutuminen]]="Peruttu",0,1)))</f>
        <v/>
      </c>
      <c r="U75" s="385"/>
      <c r="V75" s="374"/>
      <c r="W75" s="386"/>
      <c r="X75" s="387">
        <f>Table_1[[#This Row],[Kävijämäärä a) lapset]]+Table_1[[#This Row],[Kävijämäärä b) aikuiset]]</f>
        <v>0</v>
      </c>
      <c r="Y75" s="387">
        <f>IF(Table_1[[#This Row],[Kokonaiskävijämäärä]]&lt;1,0,Table_1[[#This Row],[Kävijämäärä a) lapset]]*Table_1[[#This Row],[Tapaamis-kerrat /osallistuja]])</f>
        <v>0</v>
      </c>
      <c r="Z75" s="387">
        <f>IF(Table_1[[#This Row],[Kokonaiskävijämäärä]]&lt;1,0,Table_1[[#This Row],[Kävijämäärä b) aikuiset]]*Table_1[[#This Row],[Tapaamis-kerrat /osallistuja]])</f>
        <v>0</v>
      </c>
      <c r="AA75" s="387">
        <f>IF(Table_1[[#This Row],[Kokonaiskävijämäärä]]&lt;1,0,Table_1[[#This Row],[Kokonaiskävijämäärä]]*Table_1[[#This Row],[Tapaamis-kerrat /osallistuja]])</f>
        <v>0</v>
      </c>
      <c r="AB75" s="379" t="s">
        <v>57</v>
      </c>
      <c r="AC75" s="454"/>
      <c r="AD75" s="455"/>
      <c r="AE75" s="463"/>
      <c r="AF75" s="388" t="s">
        <v>57</v>
      </c>
      <c r="AG75" s="389" t="s">
        <v>57</v>
      </c>
      <c r="AH75" s="390" t="s">
        <v>57</v>
      </c>
      <c r="AI75" s="390" t="s">
        <v>57</v>
      </c>
      <c r="AJ75" s="391" t="s">
        <v>56</v>
      </c>
      <c r="AK75" s="392" t="s">
        <v>57</v>
      </c>
      <c r="AL75" s="392" t="s">
        <v>57</v>
      </c>
      <c r="AM75" s="392" t="s">
        <v>57</v>
      </c>
      <c r="AN75" s="393" t="s">
        <v>57</v>
      </c>
      <c r="AO75" s="394" t="s">
        <v>57</v>
      </c>
    </row>
    <row r="76" spans="1:41" ht="15.75" customHeight="1" x14ac:dyDescent="0.3">
      <c r="A76" s="371"/>
      <c r="B76" s="372"/>
      <c r="C76" s="373" t="s">
        <v>43</v>
      </c>
      <c r="D76" s="374" t="str">
        <f>IF(Table_1[[#This Row],[SISÄLLÖN NIMI]]="","",1)</f>
        <v/>
      </c>
      <c r="E76" s="375"/>
      <c r="F76" s="375"/>
      <c r="G76" s="373" t="s">
        <v>57</v>
      </c>
      <c r="H76" s="376" t="s">
        <v>57</v>
      </c>
      <c r="I76" s="377" t="s">
        <v>57</v>
      </c>
      <c r="J76" s="378" t="s">
        <v>47</v>
      </c>
      <c r="K76" s="376" t="s">
        <v>57</v>
      </c>
      <c r="L76" s="379" t="s">
        <v>57</v>
      </c>
      <c r="M76" s="380"/>
      <c r="N76" s="381" t="s">
        <v>57</v>
      </c>
      <c r="O76" s="382"/>
      <c r="P76" s="380"/>
      <c r="Q76" s="380"/>
      <c r="R76" s="383"/>
      <c r="S76" s="384">
        <f>IF(Table_1[[#This Row],[Kesto (min) /tapaaminen]]&lt;1,0,(Table_1[[#This Row],[Sisältöjen määrä 
]]*Table_1[[#This Row],[Kesto (min) /tapaaminen]]*Table_1[[#This Row],[Tapaamis-kerrat /osallistuja]]))</f>
        <v>0</v>
      </c>
      <c r="T76" s="355" t="str">
        <f>IF(Table_1[[#This Row],[SISÄLLÖN NIMI]]="","",IF(Table_1[[#This Row],[Toteutuminen]]="Ei osallistujia",0,IF(Table_1[[#This Row],[Toteutuminen]]="Peruttu",0,1)))</f>
        <v/>
      </c>
      <c r="U76" s="385"/>
      <c r="V76" s="374"/>
      <c r="W76" s="386"/>
      <c r="X76" s="387">
        <f>Table_1[[#This Row],[Kävijämäärä a) lapset]]+Table_1[[#This Row],[Kävijämäärä b) aikuiset]]</f>
        <v>0</v>
      </c>
      <c r="Y76" s="387">
        <f>IF(Table_1[[#This Row],[Kokonaiskävijämäärä]]&lt;1,0,Table_1[[#This Row],[Kävijämäärä a) lapset]]*Table_1[[#This Row],[Tapaamis-kerrat /osallistuja]])</f>
        <v>0</v>
      </c>
      <c r="Z76" s="387">
        <f>IF(Table_1[[#This Row],[Kokonaiskävijämäärä]]&lt;1,0,Table_1[[#This Row],[Kävijämäärä b) aikuiset]]*Table_1[[#This Row],[Tapaamis-kerrat /osallistuja]])</f>
        <v>0</v>
      </c>
      <c r="AA76" s="387">
        <f>IF(Table_1[[#This Row],[Kokonaiskävijämäärä]]&lt;1,0,Table_1[[#This Row],[Kokonaiskävijämäärä]]*Table_1[[#This Row],[Tapaamis-kerrat /osallistuja]])</f>
        <v>0</v>
      </c>
      <c r="AB76" s="379" t="s">
        <v>57</v>
      </c>
      <c r="AC76" s="454"/>
      <c r="AD76" s="455"/>
      <c r="AE76" s="463"/>
      <c r="AF76" s="388" t="s">
        <v>57</v>
      </c>
      <c r="AG76" s="389" t="s">
        <v>57</v>
      </c>
      <c r="AH76" s="390" t="s">
        <v>57</v>
      </c>
      <c r="AI76" s="390" t="s">
        <v>57</v>
      </c>
      <c r="AJ76" s="391" t="s">
        <v>56</v>
      </c>
      <c r="AK76" s="392" t="s">
        <v>57</v>
      </c>
      <c r="AL76" s="392" t="s">
        <v>57</v>
      </c>
      <c r="AM76" s="392" t="s">
        <v>57</v>
      </c>
      <c r="AN76" s="393" t="s">
        <v>57</v>
      </c>
      <c r="AO76" s="394" t="s">
        <v>57</v>
      </c>
    </row>
    <row r="77" spans="1:41" ht="15.75" customHeight="1" x14ac:dyDescent="0.3">
      <c r="A77" s="371"/>
      <c r="B77" s="372"/>
      <c r="C77" s="373" t="s">
        <v>43</v>
      </c>
      <c r="D77" s="374" t="str">
        <f>IF(Table_1[[#This Row],[SISÄLLÖN NIMI]]="","",1)</f>
        <v/>
      </c>
      <c r="E77" s="375"/>
      <c r="F77" s="375"/>
      <c r="G77" s="373" t="s">
        <v>57</v>
      </c>
      <c r="H77" s="376" t="s">
        <v>57</v>
      </c>
      <c r="I77" s="377" t="s">
        <v>57</v>
      </c>
      <c r="J77" s="378" t="s">
        <v>47</v>
      </c>
      <c r="K77" s="376" t="s">
        <v>57</v>
      </c>
      <c r="L77" s="379" t="s">
        <v>57</v>
      </c>
      <c r="M77" s="380"/>
      <c r="N77" s="381" t="s">
        <v>57</v>
      </c>
      <c r="O77" s="382"/>
      <c r="P77" s="380"/>
      <c r="Q77" s="380"/>
      <c r="R77" s="383"/>
      <c r="S77" s="384">
        <f>IF(Table_1[[#This Row],[Kesto (min) /tapaaminen]]&lt;1,0,(Table_1[[#This Row],[Sisältöjen määrä 
]]*Table_1[[#This Row],[Kesto (min) /tapaaminen]]*Table_1[[#This Row],[Tapaamis-kerrat /osallistuja]]))</f>
        <v>0</v>
      </c>
      <c r="T77" s="355" t="str">
        <f>IF(Table_1[[#This Row],[SISÄLLÖN NIMI]]="","",IF(Table_1[[#This Row],[Toteutuminen]]="Ei osallistujia",0,IF(Table_1[[#This Row],[Toteutuminen]]="Peruttu",0,1)))</f>
        <v/>
      </c>
      <c r="U77" s="385"/>
      <c r="V77" s="374"/>
      <c r="W77" s="386"/>
      <c r="X77" s="387">
        <f>Table_1[[#This Row],[Kävijämäärä a) lapset]]+Table_1[[#This Row],[Kävijämäärä b) aikuiset]]</f>
        <v>0</v>
      </c>
      <c r="Y77" s="387">
        <f>IF(Table_1[[#This Row],[Kokonaiskävijämäärä]]&lt;1,0,Table_1[[#This Row],[Kävijämäärä a) lapset]]*Table_1[[#This Row],[Tapaamis-kerrat /osallistuja]])</f>
        <v>0</v>
      </c>
      <c r="Z77" s="387">
        <f>IF(Table_1[[#This Row],[Kokonaiskävijämäärä]]&lt;1,0,Table_1[[#This Row],[Kävijämäärä b) aikuiset]]*Table_1[[#This Row],[Tapaamis-kerrat /osallistuja]])</f>
        <v>0</v>
      </c>
      <c r="AA77" s="387">
        <f>IF(Table_1[[#This Row],[Kokonaiskävijämäärä]]&lt;1,0,Table_1[[#This Row],[Kokonaiskävijämäärä]]*Table_1[[#This Row],[Tapaamis-kerrat /osallistuja]])</f>
        <v>0</v>
      </c>
      <c r="AB77" s="379" t="s">
        <v>57</v>
      </c>
      <c r="AC77" s="454"/>
      <c r="AD77" s="455"/>
      <c r="AE77" s="463"/>
      <c r="AF77" s="388" t="s">
        <v>57</v>
      </c>
      <c r="AG77" s="389" t="s">
        <v>57</v>
      </c>
      <c r="AH77" s="390" t="s">
        <v>57</v>
      </c>
      <c r="AI77" s="390" t="s">
        <v>57</v>
      </c>
      <c r="AJ77" s="391" t="s">
        <v>56</v>
      </c>
      <c r="AK77" s="392" t="s">
        <v>57</v>
      </c>
      <c r="AL77" s="392" t="s">
        <v>57</v>
      </c>
      <c r="AM77" s="392" t="s">
        <v>57</v>
      </c>
      <c r="AN77" s="393" t="s">
        <v>57</v>
      </c>
      <c r="AO77" s="394" t="s">
        <v>57</v>
      </c>
    </row>
    <row r="78" spans="1:41" ht="15.75" customHeight="1" x14ac:dyDescent="0.3">
      <c r="A78" s="371"/>
      <c r="B78" s="372"/>
      <c r="C78" s="373" t="s">
        <v>43</v>
      </c>
      <c r="D78" s="374" t="str">
        <f>IF(Table_1[[#This Row],[SISÄLLÖN NIMI]]="","",1)</f>
        <v/>
      </c>
      <c r="E78" s="375"/>
      <c r="F78" s="375"/>
      <c r="G78" s="373" t="s">
        <v>57</v>
      </c>
      <c r="H78" s="376" t="s">
        <v>57</v>
      </c>
      <c r="I78" s="377" t="s">
        <v>57</v>
      </c>
      <c r="J78" s="378" t="s">
        <v>47</v>
      </c>
      <c r="K78" s="376" t="s">
        <v>57</v>
      </c>
      <c r="L78" s="379" t="s">
        <v>57</v>
      </c>
      <c r="M78" s="380"/>
      <c r="N78" s="381" t="s">
        <v>57</v>
      </c>
      <c r="O78" s="382"/>
      <c r="P78" s="380"/>
      <c r="Q78" s="380"/>
      <c r="R78" s="383"/>
      <c r="S78" s="384">
        <f>IF(Table_1[[#This Row],[Kesto (min) /tapaaminen]]&lt;1,0,(Table_1[[#This Row],[Sisältöjen määrä 
]]*Table_1[[#This Row],[Kesto (min) /tapaaminen]]*Table_1[[#This Row],[Tapaamis-kerrat /osallistuja]]))</f>
        <v>0</v>
      </c>
      <c r="T78" s="355" t="str">
        <f>IF(Table_1[[#This Row],[SISÄLLÖN NIMI]]="","",IF(Table_1[[#This Row],[Toteutuminen]]="Ei osallistujia",0,IF(Table_1[[#This Row],[Toteutuminen]]="Peruttu",0,1)))</f>
        <v/>
      </c>
      <c r="U78" s="385"/>
      <c r="V78" s="374"/>
      <c r="W78" s="386"/>
      <c r="X78" s="387">
        <f>Table_1[[#This Row],[Kävijämäärä a) lapset]]+Table_1[[#This Row],[Kävijämäärä b) aikuiset]]</f>
        <v>0</v>
      </c>
      <c r="Y78" s="387">
        <f>IF(Table_1[[#This Row],[Kokonaiskävijämäärä]]&lt;1,0,Table_1[[#This Row],[Kävijämäärä a) lapset]]*Table_1[[#This Row],[Tapaamis-kerrat /osallistuja]])</f>
        <v>0</v>
      </c>
      <c r="Z78" s="387">
        <f>IF(Table_1[[#This Row],[Kokonaiskävijämäärä]]&lt;1,0,Table_1[[#This Row],[Kävijämäärä b) aikuiset]]*Table_1[[#This Row],[Tapaamis-kerrat /osallistuja]])</f>
        <v>0</v>
      </c>
      <c r="AA78" s="387">
        <f>IF(Table_1[[#This Row],[Kokonaiskävijämäärä]]&lt;1,0,Table_1[[#This Row],[Kokonaiskävijämäärä]]*Table_1[[#This Row],[Tapaamis-kerrat /osallistuja]])</f>
        <v>0</v>
      </c>
      <c r="AB78" s="379" t="s">
        <v>57</v>
      </c>
      <c r="AC78" s="454"/>
      <c r="AD78" s="455"/>
      <c r="AE78" s="463"/>
      <c r="AF78" s="388" t="s">
        <v>57</v>
      </c>
      <c r="AG78" s="389" t="s">
        <v>57</v>
      </c>
      <c r="AH78" s="390" t="s">
        <v>57</v>
      </c>
      <c r="AI78" s="390" t="s">
        <v>57</v>
      </c>
      <c r="AJ78" s="391" t="s">
        <v>56</v>
      </c>
      <c r="AK78" s="392" t="s">
        <v>57</v>
      </c>
      <c r="AL78" s="392" t="s">
        <v>57</v>
      </c>
      <c r="AM78" s="392" t="s">
        <v>57</v>
      </c>
      <c r="AN78" s="393" t="s">
        <v>57</v>
      </c>
      <c r="AO78" s="394" t="s">
        <v>57</v>
      </c>
    </row>
    <row r="79" spans="1:41" ht="15.75" customHeight="1" x14ac:dyDescent="0.3">
      <c r="A79" s="371"/>
      <c r="B79" s="372"/>
      <c r="C79" s="373" t="s">
        <v>43</v>
      </c>
      <c r="D79" s="374" t="str">
        <f>IF(Table_1[[#This Row],[SISÄLLÖN NIMI]]="","",1)</f>
        <v/>
      </c>
      <c r="E79" s="375"/>
      <c r="F79" s="375"/>
      <c r="G79" s="373" t="s">
        <v>57</v>
      </c>
      <c r="H79" s="376" t="s">
        <v>57</v>
      </c>
      <c r="I79" s="377" t="s">
        <v>57</v>
      </c>
      <c r="J79" s="378" t="s">
        <v>47</v>
      </c>
      <c r="K79" s="376" t="s">
        <v>57</v>
      </c>
      <c r="L79" s="379" t="s">
        <v>57</v>
      </c>
      <c r="M79" s="380"/>
      <c r="N79" s="381" t="s">
        <v>57</v>
      </c>
      <c r="O79" s="382"/>
      <c r="P79" s="380"/>
      <c r="Q79" s="380"/>
      <c r="R79" s="383"/>
      <c r="S79" s="384">
        <f>IF(Table_1[[#This Row],[Kesto (min) /tapaaminen]]&lt;1,0,(Table_1[[#This Row],[Sisältöjen määrä 
]]*Table_1[[#This Row],[Kesto (min) /tapaaminen]]*Table_1[[#This Row],[Tapaamis-kerrat /osallistuja]]))</f>
        <v>0</v>
      </c>
      <c r="T79" s="355" t="str">
        <f>IF(Table_1[[#This Row],[SISÄLLÖN NIMI]]="","",IF(Table_1[[#This Row],[Toteutuminen]]="Ei osallistujia",0,IF(Table_1[[#This Row],[Toteutuminen]]="Peruttu",0,1)))</f>
        <v/>
      </c>
      <c r="U79" s="385"/>
      <c r="V79" s="374"/>
      <c r="W79" s="386"/>
      <c r="X79" s="387">
        <f>Table_1[[#This Row],[Kävijämäärä a) lapset]]+Table_1[[#This Row],[Kävijämäärä b) aikuiset]]</f>
        <v>0</v>
      </c>
      <c r="Y79" s="387">
        <f>IF(Table_1[[#This Row],[Kokonaiskävijämäärä]]&lt;1,0,Table_1[[#This Row],[Kävijämäärä a) lapset]]*Table_1[[#This Row],[Tapaamis-kerrat /osallistuja]])</f>
        <v>0</v>
      </c>
      <c r="Z79" s="387">
        <f>IF(Table_1[[#This Row],[Kokonaiskävijämäärä]]&lt;1,0,Table_1[[#This Row],[Kävijämäärä b) aikuiset]]*Table_1[[#This Row],[Tapaamis-kerrat /osallistuja]])</f>
        <v>0</v>
      </c>
      <c r="AA79" s="387">
        <f>IF(Table_1[[#This Row],[Kokonaiskävijämäärä]]&lt;1,0,Table_1[[#This Row],[Kokonaiskävijämäärä]]*Table_1[[#This Row],[Tapaamis-kerrat /osallistuja]])</f>
        <v>0</v>
      </c>
      <c r="AB79" s="379" t="s">
        <v>57</v>
      </c>
      <c r="AC79" s="454"/>
      <c r="AD79" s="455"/>
      <c r="AE79" s="463"/>
      <c r="AF79" s="388" t="s">
        <v>57</v>
      </c>
      <c r="AG79" s="389" t="s">
        <v>57</v>
      </c>
      <c r="AH79" s="390" t="s">
        <v>57</v>
      </c>
      <c r="AI79" s="390" t="s">
        <v>57</v>
      </c>
      <c r="AJ79" s="391" t="s">
        <v>56</v>
      </c>
      <c r="AK79" s="392" t="s">
        <v>57</v>
      </c>
      <c r="AL79" s="392" t="s">
        <v>57</v>
      </c>
      <c r="AM79" s="392" t="s">
        <v>57</v>
      </c>
      <c r="AN79" s="393" t="s">
        <v>57</v>
      </c>
      <c r="AO79" s="394" t="s">
        <v>57</v>
      </c>
    </row>
    <row r="80" spans="1:41" ht="15.75" customHeight="1" x14ac:dyDescent="0.3">
      <c r="A80" s="371"/>
      <c r="B80" s="372"/>
      <c r="C80" s="373" t="s">
        <v>43</v>
      </c>
      <c r="D80" s="374" t="str">
        <f>IF(Table_1[[#This Row],[SISÄLLÖN NIMI]]="","",1)</f>
        <v/>
      </c>
      <c r="E80" s="375"/>
      <c r="F80" s="375"/>
      <c r="G80" s="373" t="s">
        <v>57</v>
      </c>
      <c r="H80" s="376" t="s">
        <v>57</v>
      </c>
      <c r="I80" s="377" t="s">
        <v>57</v>
      </c>
      <c r="J80" s="378" t="s">
        <v>47</v>
      </c>
      <c r="K80" s="376" t="s">
        <v>57</v>
      </c>
      <c r="L80" s="379" t="s">
        <v>57</v>
      </c>
      <c r="M80" s="380"/>
      <c r="N80" s="381" t="s">
        <v>57</v>
      </c>
      <c r="O80" s="382"/>
      <c r="P80" s="380"/>
      <c r="Q80" s="380"/>
      <c r="R80" s="383"/>
      <c r="S80" s="384">
        <f>IF(Table_1[[#This Row],[Kesto (min) /tapaaminen]]&lt;1,0,(Table_1[[#This Row],[Sisältöjen määrä 
]]*Table_1[[#This Row],[Kesto (min) /tapaaminen]]*Table_1[[#This Row],[Tapaamis-kerrat /osallistuja]]))</f>
        <v>0</v>
      </c>
      <c r="T80" s="355" t="str">
        <f>IF(Table_1[[#This Row],[SISÄLLÖN NIMI]]="","",IF(Table_1[[#This Row],[Toteutuminen]]="Ei osallistujia",0,IF(Table_1[[#This Row],[Toteutuminen]]="Peruttu",0,1)))</f>
        <v/>
      </c>
      <c r="U80" s="385"/>
      <c r="V80" s="374"/>
      <c r="W80" s="386"/>
      <c r="X80" s="387">
        <f>Table_1[[#This Row],[Kävijämäärä a) lapset]]+Table_1[[#This Row],[Kävijämäärä b) aikuiset]]</f>
        <v>0</v>
      </c>
      <c r="Y80" s="387">
        <f>IF(Table_1[[#This Row],[Kokonaiskävijämäärä]]&lt;1,0,Table_1[[#This Row],[Kävijämäärä a) lapset]]*Table_1[[#This Row],[Tapaamis-kerrat /osallistuja]])</f>
        <v>0</v>
      </c>
      <c r="Z80" s="387">
        <f>IF(Table_1[[#This Row],[Kokonaiskävijämäärä]]&lt;1,0,Table_1[[#This Row],[Kävijämäärä b) aikuiset]]*Table_1[[#This Row],[Tapaamis-kerrat /osallistuja]])</f>
        <v>0</v>
      </c>
      <c r="AA80" s="387">
        <f>IF(Table_1[[#This Row],[Kokonaiskävijämäärä]]&lt;1,0,Table_1[[#This Row],[Kokonaiskävijämäärä]]*Table_1[[#This Row],[Tapaamis-kerrat /osallistuja]])</f>
        <v>0</v>
      </c>
      <c r="AB80" s="379" t="s">
        <v>57</v>
      </c>
      <c r="AC80" s="454"/>
      <c r="AD80" s="455"/>
      <c r="AE80" s="463"/>
      <c r="AF80" s="388" t="s">
        <v>57</v>
      </c>
      <c r="AG80" s="389" t="s">
        <v>57</v>
      </c>
      <c r="AH80" s="390" t="s">
        <v>57</v>
      </c>
      <c r="AI80" s="390" t="s">
        <v>57</v>
      </c>
      <c r="AJ80" s="391" t="s">
        <v>56</v>
      </c>
      <c r="AK80" s="392" t="s">
        <v>57</v>
      </c>
      <c r="AL80" s="392" t="s">
        <v>57</v>
      </c>
      <c r="AM80" s="392" t="s">
        <v>57</v>
      </c>
      <c r="AN80" s="393" t="s">
        <v>57</v>
      </c>
      <c r="AO80" s="394" t="s">
        <v>57</v>
      </c>
    </row>
    <row r="81" spans="1:41" ht="15.75" customHeight="1" x14ac:dyDescent="0.3">
      <c r="A81" s="371"/>
      <c r="B81" s="372"/>
      <c r="C81" s="373" t="s">
        <v>43</v>
      </c>
      <c r="D81" s="374" t="str">
        <f>IF(Table_1[[#This Row],[SISÄLLÖN NIMI]]="","",1)</f>
        <v/>
      </c>
      <c r="E81" s="375"/>
      <c r="F81" s="375"/>
      <c r="G81" s="373" t="s">
        <v>57</v>
      </c>
      <c r="H81" s="376" t="s">
        <v>57</v>
      </c>
      <c r="I81" s="377" t="s">
        <v>57</v>
      </c>
      <c r="J81" s="378" t="s">
        <v>47</v>
      </c>
      <c r="K81" s="376" t="s">
        <v>57</v>
      </c>
      <c r="L81" s="379" t="s">
        <v>57</v>
      </c>
      <c r="M81" s="380"/>
      <c r="N81" s="381" t="s">
        <v>57</v>
      </c>
      <c r="O81" s="382"/>
      <c r="P81" s="380"/>
      <c r="Q81" s="380"/>
      <c r="R81" s="383"/>
      <c r="S81" s="384">
        <f>IF(Table_1[[#This Row],[Kesto (min) /tapaaminen]]&lt;1,0,(Table_1[[#This Row],[Sisältöjen määrä 
]]*Table_1[[#This Row],[Kesto (min) /tapaaminen]]*Table_1[[#This Row],[Tapaamis-kerrat /osallistuja]]))</f>
        <v>0</v>
      </c>
      <c r="T81" s="355" t="str">
        <f>IF(Table_1[[#This Row],[SISÄLLÖN NIMI]]="","",IF(Table_1[[#This Row],[Toteutuminen]]="Ei osallistujia",0,IF(Table_1[[#This Row],[Toteutuminen]]="Peruttu",0,1)))</f>
        <v/>
      </c>
      <c r="U81" s="385"/>
      <c r="V81" s="374"/>
      <c r="W81" s="386"/>
      <c r="X81" s="387">
        <f>Table_1[[#This Row],[Kävijämäärä a) lapset]]+Table_1[[#This Row],[Kävijämäärä b) aikuiset]]</f>
        <v>0</v>
      </c>
      <c r="Y81" s="387">
        <f>IF(Table_1[[#This Row],[Kokonaiskävijämäärä]]&lt;1,0,Table_1[[#This Row],[Kävijämäärä a) lapset]]*Table_1[[#This Row],[Tapaamis-kerrat /osallistuja]])</f>
        <v>0</v>
      </c>
      <c r="Z81" s="387">
        <f>IF(Table_1[[#This Row],[Kokonaiskävijämäärä]]&lt;1,0,Table_1[[#This Row],[Kävijämäärä b) aikuiset]]*Table_1[[#This Row],[Tapaamis-kerrat /osallistuja]])</f>
        <v>0</v>
      </c>
      <c r="AA81" s="387">
        <f>IF(Table_1[[#This Row],[Kokonaiskävijämäärä]]&lt;1,0,Table_1[[#This Row],[Kokonaiskävijämäärä]]*Table_1[[#This Row],[Tapaamis-kerrat /osallistuja]])</f>
        <v>0</v>
      </c>
      <c r="AB81" s="379" t="s">
        <v>57</v>
      </c>
      <c r="AC81" s="454"/>
      <c r="AD81" s="455"/>
      <c r="AE81" s="463"/>
      <c r="AF81" s="388" t="s">
        <v>57</v>
      </c>
      <c r="AG81" s="389" t="s">
        <v>57</v>
      </c>
      <c r="AH81" s="390" t="s">
        <v>57</v>
      </c>
      <c r="AI81" s="390" t="s">
        <v>57</v>
      </c>
      <c r="AJ81" s="391" t="s">
        <v>56</v>
      </c>
      <c r="AK81" s="392" t="s">
        <v>57</v>
      </c>
      <c r="AL81" s="392" t="s">
        <v>57</v>
      </c>
      <c r="AM81" s="392" t="s">
        <v>57</v>
      </c>
      <c r="AN81" s="393" t="s">
        <v>57</v>
      </c>
      <c r="AO81" s="394" t="s">
        <v>57</v>
      </c>
    </row>
    <row r="82" spans="1:41" ht="15.75" customHeight="1" x14ac:dyDescent="0.3">
      <c r="A82" s="371"/>
      <c r="B82" s="372"/>
      <c r="C82" s="373" t="s">
        <v>43</v>
      </c>
      <c r="D82" s="374" t="str">
        <f>IF(Table_1[[#This Row],[SISÄLLÖN NIMI]]="","",1)</f>
        <v/>
      </c>
      <c r="E82" s="375"/>
      <c r="F82" s="375"/>
      <c r="G82" s="373" t="s">
        <v>57</v>
      </c>
      <c r="H82" s="376" t="s">
        <v>57</v>
      </c>
      <c r="I82" s="377" t="s">
        <v>57</v>
      </c>
      <c r="J82" s="378" t="s">
        <v>47</v>
      </c>
      <c r="K82" s="376" t="s">
        <v>57</v>
      </c>
      <c r="L82" s="379" t="s">
        <v>57</v>
      </c>
      <c r="M82" s="380"/>
      <c r="N82" s="381" t="s">
        <v>57</v>
      </c>
      <c r="O82" s="382"/>
      <c r="P82" s="380"/>
      <c r="Q82" s="380"/>
      <c r="R82" s="383"/>
      <c r="S82" s="384">
        <f>IF(Table_1[[#This Row],[Kesto (min) /tapaaminen]]&lt;1,0,(Table_1[[#This Row],[Sisältöjen määrä 
]]*Table_1[[#This Row],[Kesto (min) /tapaaminen]]*Table_1[[#This Row],[Tapaamis-kerrat /osallistuja]]))</f>
        <v>0</v>
      </c>
      <c r="T82" s="355" t="str">
        <f>IF(Table_1[[#This Row],[SISÄLLÖN NIMI]]="","",IF(Table_1[[#This Row],[Toteutuminen]]="Ei osallistujia",0,IF(Table_1[[#This Row],[Toteutuminen]]="Peruttu",0,1)))</f>
        <v/>
      </c>
      <c r="U82" s="385"/>
      <c r="V82" s="374"/>
      <c r="W82" s="386"/>
      <c r="X82" s="387">
        <f>Table_1[[#This Row],[Kävijämäärä a) lapset]]+Table_1[[#This Row],[Kävijämäärä b) aikuiset]]</f>
        <v>0</v>
      </c>
      <c r="Y82" s="387">
        <f>IF(Table_1[[#This Row],[Kokonaiskävijämäärä]]&lt;1,0,Table_1[[#This Row],[Kävijämäärä a) lapset]]*Table_1[[#This Row],[Tapaamis-kerrat /osallistuja]])</f>
        <v>0</v>
      </c>
      <c r="Z82" s="387">
        <f>IF(Table_1[[#This Row],[Kokonaiskävijämäärä]]&lt;1,0,Table_1[[#This Row],[Kävijämäärä b) aikuiset]]*Table_1[[#This Row],[Tapaamis-kerrat /osallistuja]])</f>
        <v>0</v>
      </c>
      <c r="AA82" s="387">
        <f>IF(Table_1[[#This Row],[Kokonaiskävijämäärä]]&lt;1,0,Table_1[[#This Row],[Kokonaiskävijämäärä]]*Table_1[[#This Row],[Tapaamis-kerrat /osallistuja]])</f>
        <v>0</v>
      </c>
      <c r="AB82" s="379" t="s">
        <v>57</v>
      </c>
      <c r="AC82" s="454"/>
      <c r="AD82" s="455"/>
      <c r="AE82" s="463"/>
      <c r="AF82" s="388" t="s">
        <v>57</v>
      </c>
      <c r="AG82" s="389" t="s">
        <v>57</v>
      </c>
      <c r="AH82" s="390" t="s">
        <v>57</v>
      </c>
      <c r="AI82" s="390" t="s">
        <v>57</v>
      </c>
      <c r="AJ82" s="391" t="s">
        <v>56</v>
      </c>
      <c r="AK82" s="392" t="s">
        <v>57</v>
      </c>
      <c r="AL82" s="392" t="s">
        <v>57</v>
      </c>
      <c r="AM82" s="392" t="s">
        <v>57</v>
      </c>
      <c r="AN82" s="393" t="s">
        <v>57</v>
      </c>
      <c r="AO82" s="394" t="s">
        <v>57</v>
      </c>
    </row>
    <row r="83" spans="1:41" ht="15.75" customHeight="1" x14ac:dyDescent="0.3">
      <c r="A83" s="371"/>
      <c r="B83" s="372"/>
      <c r="C83" s="373" t="s">
        <v>43</v>
      </c>
      <c r="D83" s="374" t="str">
        <f>IF(Table_1[[#This Row],[SISÄLLÖN NIMI]]="","",1)</f>
        <v/>
      </c>
      <c r="E83" s="375"/>
      <c r="F83" s="375"/>
      <c r="G83" s="373" t="s">
        <v>57</v>
      </c>
      <c r="H83" s="376" t="s">
        <v>57</v>
      </c>
      <c r="I83" s="377" t="s">
        <v>57</v>
      </c>
      <c r="J83" s="378" t="s">
        <v>47</v>
      </c>
      <c r="K83" s="376" t="s">
        <v>57</v>
      </c>
      <c r="L83" s="379" t="s">
        <v>57</v>
      </c>
      <c r="M83" s="380"/>
      <c r="N83" s="381" t="s">
        <v>57</v>
      </c>
      <c r="O83" s="382"/>
      <c r="P83" s="380"/>
      <c r="Q83" s="380"/>
      <c r="R83" s="383"/>
      <c r="S83" s="384">
        <f>IF(Table_1[[#This Row],[Kesto (min) /tapaaminen]]&lt;1,0,(Table_1[[#This Row],[Sisältöjen määrä 
]]*Table_1[[#This Row],[Kesto (min) /tapaaminen]]*Table_1[[#This Row],[Tapaamis-kerrat /osallistuja]]))</f>
        <v>0</v>
      </c>
      <c r="T83" s="355" t="str">
        <f>IF(Table_1[[#This Row],[SISÄLLÖN NIMI]]="","",IF(Table_1[[#This Row],[Toteutuminen]]="Ei osallistujia",0,IF(Table_1[[#This Row],[Toteutuminen]]="Peruttu",0,1)))</f>
        <v/>
      </c>
      <c r="U83" s="385"/>
      <c r="V83" s="374"/>
      <c r="W83" s="386"/>
      <c r="X83" s="387">
        <f>Table_1[[#This Row],[Kävijämäärä a) lapset]]+Table_1[[#This Row],[Kävijämäärä b) aikuiset]]</f>
        <v>0</v>
      </c>
      <c r="Y83" s="387">
        <f>IF(Table_1[[#This Row],[Kokonaiskävijämäärä]]&lt;1,0,Table_1[[#This Row],[Kävijämäärä a) lapset]]*Table_1[[#This Row],[Tapaamis-kerrat /osallistuja]])</f>
        <v>0</v>
      </c>
      <c r="Z83" s="387">
        <f>IF(Table_1[[#This Row],[Kokonaiskävijämäärä]]&lt;1,0,Table_1[[#This Row],[Kävijämäärä b) aikuiset]]*Table_1[[#This Row],[Tapaamis-kerrat /osallistuja]])</f>
        <v>0</v>
      </c>
      <c r="AA83" s="387">
        <f>IF(Table_1[[#This Row],[Kokonaiskävijämäärä]]&lt;1,0,Table_1[[#This Row],[Kokonaiskävijämäärä]]*Table_1[[#This Row],[Tapaamis-kerrat /osallistuja]])</f>
        <v>0</v>
      </c>
      <c r="AB83" s="379" t="s">
        <v>57</v>
      </c>
      <c r="AC83" s="454"/>
      <c r="AD83" s="455"/>
      <c r="AE83" s="463"/>
      <c r="AF83" s="388" t="s">
        <v>57</v>
      </c>
      <c r="AG83" s="389" t="s">
        <v>57</v>
      </c>
      <c r="AH83" s="390" t="s">
        <v>57</v>
      </c>
      <c r="AI83" s="390" t="s">
        <v>57</v>
      </c>
      <c r="AJ83" s="391" t="s">
        <v>56</v>
      </c>
      <c r="AK83" s="392" t="s">
        <v>57</v>
      </c>
      <c r="AL83" s="392" t="s">
        <v>57</v>
      </c>
      <c r="AM83" s="392" t="s">
        <v>57</v>
      </c>
      <c r="AN83" s="393" t="s">
        <v>57</v>
      </c>
      <c r="AO83" s="394" t="s">
        <v>57</v>
      </c>
    </row>
    <row r="84" spans="1:41" ht="15.75" customHeight="1" x14ac:dyDescent="0.3">
      <c r="A84" s="371"/>
      <c r="B84" s="372"/>
      <c r="C84" s="373" t="s">
        <v>43</v>
      </c>
      <c r="D84" s="374" t="str">
        <f>IF(Table_1[[#This Row],[SISÄLLÖN NIMI]]="","",1)</f>
        <v/>
      </c>
      <c r="E84" s="375"/>
      <c r="F84" s="375"/>
      <c r="G84" s="373" t="s">
        <v>57</v>
      </c>
      <c r="H84" s="376" t="s">
        <v>57</v>
      </c>
      <c r="I84" s="377" t="s">
        <v>57</v>
      </c>
      <c r="J84" s="378" t="s">
        <v>47</v>
      </c>
      <c r="K84" s="376" t="s">
        <v>57</v>
      </c>
      <c r="L84" s="379" t="s">
        <v>57</v>
      </c>
      <c r="M84" s="380"/>
      <c r="N84" s="381" t="s">
        <v>57</v>
      </c>
      <c r="O84" s="382"/>
      <c r="P84" s="380"/>
      <c r="Q84" s="380"/>
      <c r="R84" s="383"/>
      <c r="S84" s="384">
        <f>IF(Table_1[[#This Row],[Kesto (min) /tapaaminen]]&lt;1,0,(Table_1[[#This Row],[Sisältöjen määrä 
]]*Table_1[[#This Row],[Kesto (min) /tapaaminen]]*Table_1[[#This Row],[Tapaamis-kerrat /osallistuja]]))</f>
        <v>0</v>
      </c>
      <c r="T84" s="355" t="str">
        <f>IF(Table_1[[#This Row],[SISÄLLÖN NIMI]]="","",IF(Table_1[[#This Row],[Toteutuminen]]="Ei osallistujia",0,IF(Table_1[[#This Row],[Toteutuminen]]="Peruttu",0,1)))</f>
        <v/>
      </c>
      <c r="U84" s="385"/>
      <c r="V84" s="374"/>
      <c r="W84" s="386"/>
      <c r="X84" s="387">
        <f>Table_1[[#This Row],[Kävijämäärä a) lapset]]+Table_1[[#This Row],[Kävijämäärä b) aikuiset]]</f>
        <v>0</v>
      </c>
      <c r="Y84" s="387">
        <f>IF(Table_1[[#This Row],[Kokonaiskävijämäärä]]&lt;1,0,Table_1[[#This Row],[Kävijämäärä a) lapset]]*Table_1[[#This Row],[Tapaamis-kerrat /osallistuja]])</f>
        <v>0</v>
      </c>
      <c r="Z84" s="387">
        <f>IF(Table_1[[#This Row],[Kokonaiskävijämäärä]]&lt;1,0,Table_1[[#This Row],[Kävijämäärä b) aikuiset]]*Table_1[[#This Row],[Tapaamis-kerrat /osallistuja]])</f>
        <v>0</v>
      </c>
      <c r="AA84" s="387">
        <f>IF(Table_1[[#This Row],[Kokonaiskävijämäärä]]&lt;1,0,Table_1[[#This Row],[Kokonaiskävijämäärä]]*Table_1[[#This Row],[Tapaamis-kerrat /osallistuja]])</f>
        <v>0</v>
      </c>
      <c r="AB84" s="379" t="s">
        <v>57</v>
      </c>
      <c r="AC84" s="454"/>
      <c r="AD84" s="455"/>
      <c r="AE84" s="463"/>
      <c r="AF84" s="388" t="s">
        <v>57</v>
      </c>
      <c r="AG84" s="389" t="s">
        <v>57</v>
      </c>
      <c r="AH84" s="390" t="s">
        <v>57</v>
      </c>
      <c r="AI84" s="390" t="s">
        <v>57</v>
      </c>
      <c r="AJ84" s="391" t="s">
        <v>56</v>
      </c>
      <c r="AK84" s="392" t="s">
        <v>57</v>
      </c>
      <c r="AL84" s="392" t="s">
        <v>57</v>
      </c>
      <c r="AM84" s="392" t="s">
        <v>57</v>
      </c>
      <c r="AN84" s="393" t="s">
        <v>57</v>
      </c>
      <c r="AO84" s="394" t="s">
        <v>57</v>
      </c>
    </row>
    <row r="85" spans="1:41" ht="15.75" customHeight="1" x14ac:dyDescent="0.3">
      <c r="A85" s="371"/>
      <c r="B85" s="372"/>
      <c r="C85" s="373" t="s">
        <v>43</v>
      </c>
      <c r="D85" s="374" t="str">
        <f>IF(Table_1[[#This Row],[SISÄLLÖN NIMI]]="","",1)</f>
        <v/>
      </c>
      <c r="E85" s="375"/>
      <c r="F85" s="375"/>
      <c r="G85" s="373" t="s">
        <v>57</v>
      </c>
      <c r="H85" s="376" t="s">
        <v>57</v>
      </c>
      <c r="I85" s="377" t="s">
        <v>57</v>
      </c>
      <c r="J85" s="378" t="s">
        <v>47</v>
      </c>
      <c r="K85" s="376" t="s">
        <v>57</v>
      </c>
      <c r="L85" s="379" t="s">
        <v>57</v>
      </c>
      <c r="M85" s="380"/>
      <c r="N85" s="381" t="s">
        <v>57</v>
      </c>
      <c r="O85" s="382"/>
      <c r="P85" s="380"/>
      <c r="Q85" s="380"/>
      <c r="R85" s="383"/>
      <c r="S85" s="384">
        <f>IF(Table_1[[#This Row],[Kesto (min) /tapaaminen]]&lt;1,0,(Table_1[[#This Row],[Sisältöjen määrä 
]]*Table_1[[#This Row],[Kesto (min) /tapaaminen]]*Table_1[[#This Row],[Tapaamis-kerrat /osallistuja]]))</f>
        <v>0</v>
      </c>
      <c r="T85" s="355" t="str">
        <f>IF(Table_1[[#This Row],[SISÄLLÖN NIMI]]="","",IF(Table_1[[#This Row],[Toteutuminen]]="Ei osallistujia",0,IF(Table_1[[#This Row],[Toteutuminen]]="Peruttu",0,1)))</f>
        <v/>
      </c>
      <c r="U85" s="385"/>
      <c r="V85" s="374"/>
      <c r="W85" s="386"/>
      <c r="X85" s="387">
        <f>Table_1[[#This Row],[Kävijämäärä a) lapset]]+Table_1[[#This Row],[Kävijämäärä b) aikuiset]]</f>
        <v>0</v>
      </c>
      <c r="Y85" s="387">
        <f>IF(Table_1[[#This Row],[Kokonaiskävijämäärä]]&lt;1,0,Table_1[[#This Row],[Kävijämäärä a) lapset]]*Table_1[[#This Row],[Tapaamis-kerrat /osallistuja]])</f>
        <v>0</v>
      </c>
      <c r="Z85" s="387">
        <f>IF(Table_1[[#This Row],[Kokonaiskävijämäärä]]&lt;1,0,Table_1[[#This Row],[Kävijämäärä b) aikuiset]]*Table_1[[#This Row],[Tapaamis-kerrat /osallistuja]])</f>
        <v>0</v>
      </c>
      <c r="AA85" s="387">
        <f>IF(Table_1[[#This Row],[Kokonaiskävijämäärä]]&lt;1,0,Table_1[[#This Row],[Kokonaiskävijämäärä]]*Table_1[[#This Row],[Tapaamis-kerrat /osallistuja]])</f>
        <v>0</v>
      </c>
      <c r="AB85" s="379" t="s">
        <v>57</v>
      </c>
      <c r="AC85" s="454"/>
      <c r="AD85" s="455"/>
      <c r="AE85" s="463"/>
      <c r="AF85" s="388" t="s">
        <v>57</v>
      </c>
      <c r="AG85" s="389" t="s">
        <v>57</v>
      </c>
      <c r="AH85" s="390" t="s">
        <v>57</v>
      </c>
      <c r="AI85" s="390" t="s">
        <v>57</v>
      </c>
      <c r="AJ85" s="391" t="s">
        <v>56</v>
      </c>
      <c r="AK85" s="392" t="s">
        <v>57</v>
      </c>
      <c r="AL85" s="392" t="s">
        <v>57</v>
      </c>
      <c r="AM85" s="392" t="s">
        <v>57</v>
      </c>
      <c r="AN85" s="393" t="s">
        <v>57</v>
      </c>
      <c r="AO85" s="394" t="s">
        <v>57</v>
      </c>
    </row>
    <row r="86" spans="1:41" ht="15.75" customHeight="1" x14ac:dyDescent="0.3">
      <c r="A86" s="371"/>
      <c r="B86" s="372"/>
      <c r="C86" s="373" t="s">
        <v>43</v>
      </c>
      <c r="D86" s="374" t="str">
        <f>IF(Table_1[[#This Row],[SISÄLLÖN NIMI]]="","",1)</f>
        <v/>
      </c>
      <c r="E86" s="375"/>
      <c r="F86" s="375"/>
      <c r="G86" s="373" t="s">
        <v>57</v>
      </c>
      <c r="H86" s="376" t="s">
        <v>57</v>
      </c>
      <c r="I86" s="377" t="s">
        <v>57</v>
      </c>
      <c r="J86" s="378" t="s">
        <v>47</v>
      </c>
      <c r="K86" s="376" t="s">
        <v>57</v>
      </c>
      <c r="L86" s="379" t="s">
        <v>57</v>
      </c>
      <c r="M86" s="380"/>
      <c r="N86" s="381" t="s">
        <v>57</v>
      </c>
      <c r="O86" s="382"/>
      <c r="P86" s="380"/>
      <c r="Q86" s="380"/>
      <c r="R86" s="383"/>
      <c r="S86" s="384">
        <f>IF(Table_1[[#This Row],[Kesto (min) /tapaaminen]]&lt;1,0,(Table_1[[#This Row],[Sisältöjen määrä 
]]*Table_1[[#This Row],[Kesto (min) /tapaaminen]]*Table_1[[#This Row],[Tapaamis-kerrat /osallistuja]]))</f>
        <v>0</v>
      </c>
      <c r="T86" s="355" t="str">
        <f>IF(Table_1[[#This Row],[SISÄLLÖN NIMI]]="","",IF(Table_1[[#This Row],[Toteutuminen]]="Ei osallistujia",0,IF(Table_1[[#This Row],[Toteutuminen]]="Peruttu",0,1)))</f>
        <v/>
      </c>
      <c r="U86" s="385"/>
      <c r="V86" s="374"/>
      <c r="W86" s="386"/>
      <c r="X86" s="387">
        <f>Table_1[[#This Row],[Kävijämäärä a) lapset]]+Table_1[[#This Row],[Kävijämäärä b) aikuiset]]</f>
        <v>0</v>
      </c>
      <c r="Y86" s="387">
        <f>IF(Table_1[[#This Row],[Kokonaiskävijämäärä]]&lt;1,0,Table_1[[#This Row],[Kävijämäärä a) lapset]]*Table_1[[#This Row],[Tapaamis-kerrat /osallistuja]])</f>
        <v>0</v>
      </c>
      <c r="Z86" s="387">
        <f>IF(Table_1[[#This Row],[Kokonaiskävijämäärä]]&lt;1,0,Table_1[[#This Row],[Kävijämäärä b) aikuiset]]*Table_1[[#This Row],[Tapaamis-kerrat /osallistuja]])</f>
        <v>0</v>
      </c>
      <c r="AA86" s="387">
        <f>IF(Table_1[[#This Row],[Kokonaiskävijämäärä]]&lt;1,0,Table_1[[#This Row],[Kokonaiskävijämäärä]]*Table_1[[#This Row],[Tapaamis-kerrat /osallistuja]])</f>
        <v>0</v>
      </c>
      <c r="AB86" s="379" t="s">
        <v>57</v>
      </c>
      <c r="AC86" s="454"/>
      <c r="AD86" s="455"/>
      <c r="AE86" s="463"/>
      <c r="AF86" s="388" t="s">
        <v>57</v>
      </c>
      <c r="AG86" s="389" t="s">
        <v>57</v>
      </c>
      <c r="AH86" s="390" t="s">
        <v>57</v>
      </c>
      <c r="AI86" s="390" t="s">
        <v>57</v>
      </c>
      <c r="AJ86" s="391" t="s">
        <v>56</v>
      </c>
      <c r="AK86" s="392" t="s">
        <v>57</v>
      </c>
      <c r="AL86" s="392" t="s">
        <v>57</v>
      </c>
      <c r="AM86" s="392" t="s">
        <v>57</v>
      </c>
      <c r="AN86" s="393" t="s">
        <v>57</v>
      </c>
      <c r="AO86" s="394" t="s">
        <v>57</v>
      </c>
    </row>
    <row r="87" spans="1:41" ht="15.75" customHeight="1" x14ac:dyDescent="0.3">
      <c r="A87" s="371"/>
      <c r="B87" s="372"/>
      <c r="C87" s="373" t="s">
        <v>43</v>
      </c>
      <c r="D87" s="374" t="str">
        <f>IF(Table_1[[#This Row],[SISÄLLÖN NIMI]]="","",1)</f>
        <v/>
      </c>
      <c r="E87" s="375"/>
      <c r="F87" s="375"/>
      <c r="G87" s="373" t="s">
        <v>57</v>
      </c>
      <c r="H87" s="376" t="s">
        <v>57</v>
      </c>
      <c r="I87" s="377" t="s">
        <v>57</v>
      </c>
      <c r="J87" s="378" t="s">
        <v>47</v>
      </c>
      <c r="K87" s="376" t="s">
        <v>57</v>
      </c>
      <c r="L87" s="379" t="s">
        <v>57</v>
      </c>
      <c r="M87" s="380"/>
      <c r="N87" s="381" t="s">
        <v>57</v>
      </c>
      <c r="O87" s="382"/>
      <c r="P87" s="380"/>
      <c r="Q87" s="380"/>
      <c r="R87" s="383"/>
      <c r="S87" s="384">
        <f>IF(Table_1[[#This Row],[Kesto (min) /tapaaminen]]&lt;1,0,(Table_1[[#This Row],[Sisältöjen määrä 
]]*Table_1[[#This Row],[Kesto (min) /tapaaminen]]*Table_1[[#This Row],[Tapaamis-kerrat /osallistuja]]))</f>
        <v>0</v>
      </c>
      <c r="T87" s="355" t="str">
        <f>IF(Table_1[[#This Row],[SISÄLLÖN NIMI]]="","",IF(Table_1[[#This Row],[Toteutuminen]]="Ei osallistujia",0,IF(Table_1[[#This Row],[Toteutuminen]]="Peruttu",0,1)))</f>
        <v/>
      </c>
      <c r="U87" s="385"/>
      <c r="V87" s="374"/>
      <c r="W87" s="386"/>
      <c r="X87" s="387">
        <f>Table_1[[#This Row],[Kävijämäärä a) lapset]]+Table_1[[#This Row],[Kävijämäärä b) aikuiset]]</f>
        <v>0</v>
      </c>
      <c r="Y87" s="387">
        <f>IF(Table_1[[#This Row],[Kokonaiskävijämäärä]]&lt;1,0,Table_1[[#This Row],[Kävijämäärä a) lapset]]*Table_1[[#This Row],[Tapaamis-kerrat /osallistuja]])</f>
        <v>0</v>
      </c>
      <c r="Z87" s="387">
        <f>IF(Table_1[[#This Row],[Kokonaiskävijämäärä]]&lt;1,0,Table_1[[#This Row],[Kävijämäärä b) aikuiset]]*Table_1[[#This Row],[Tapaamis-kerrat /osallistuja]])</f>
        <v>0</v>
      </c>
      <c r="AA87" s="387">
        <f>IF(Table_1[[#This Row],[Kokonaiskävijämäärä]]&lt;1,0,Table_1[[#This Row],[Kokonaiskävijämäärä]]*Table_1[[#This Row],[Tapaamis-kerrat /osallistuja]])</f>
        <v>0</v>
      </c>
      <c r="AB87" s="379" t="s">
        <v>57</v>
      </c>
      <c r="AC87" s="454"/>
      <c r="AD87" s="455"/>
      <c r="AE87" s="463"/>
      <c r="AF87" s="388" t="s">
        <v>57</v>
      </c>
      <c r="AG87" s="389" t="s">
        <v>57</v>
      </c>
      <c r="AH87" s="390" t="s">
        <v>57</v>
      </c>
      <c r="AI87" s="390" t="s">
        <v>57</v>
      </c>
      <c r="AJ87" s="391" t="s">
        <v>56</v>
      </c>
      <c r="AK87" s="392" t="s">
        <v>57</v>
      </c>
      <c r="AL87" s="392" t="s">
        <v>57</v>
      </c>
      <c r="AM87" s="392" t="s">
        <v>57</v>
      </c>
      <c r="AN87" s="393" t="s">
        <v>57</v>
      </c>
      <c r="AO87" s="394" t="s">
        <v>57</v>
      </c>
    </row>
    <row r="88" spans="1:41" ht="15.75" customHeight="1" x14ac:dyDescent="0.3">
      <c r="A88" s="371"/>
      <c r="B88" s="372"/>
      <c r="C88" s="373" t="s">
        <v>43</v>
      </c>
      <c r="D88" s="374" t="str">
        <f>IF(Table_1[[#This Row],[SISÄLLÖN NIMI]]="","",1)</f>
        <v/>
      </c>
      <c r="E88" s="375"/>
      <c r="F88" s="375"/>
      <c r="G88" s="373" t="s">
        <v>57</v>
      </c>
      <c r="H88" s="376" t="s">
        <v>57</v>
      </c>
      <c r="I88" s="377" t="s">
        <v>57</v>
      </c>
      <c r="J88" s="378" t="s">
        <v>47</v>
      </c>
      <c r="K88" s="376" t="s">
        <v>57</v>
      </c>
      <c r="L88" s="379" t="s">
        <v>57</v>
      </c>
      <c r="M88" s="380"/>
      <c r="N88" s="381" t="s">
        <v>57</v>
      </c>
      <c r="O88" s="382"/>
      <c r="P88" s="380"/>
      <c r="Q88" s="380"/>
      <c r="R88" s="383"/>
      <c r="S88" s="384">
        <f>IF(Table_1[[#This Row],[Kesto (min) /tapaaminen]]&lt;1,0,(Table_1[[#This Row],[Sisältöjen määrä 
]]*Table_1[[#This Row],[Kesto (min) /tapaaminen]]*Table_1[[#This Row],[Tapaamis-kerrat /osallistuja]]))</f>
        <v>0</v>
      </c>
      <c r="T88" s="355" t="str">
        <f>IF(Table_1[[#This Row],[SISÄLLÖN NIMI]]="","",IF(Table_1[[#This Row],[Toteutuminen]]="Ei osallistujia",0,IF(Table_1[[#This Row],[Toteutuminen]]="Peruttu",0,1)))</f>
        <v/>
      </c>
      <c r="U88" s="385"/>
      <c r="V88" s="374"/>
      <c r="W88" s="386"/>
      <c r="X88" s="387">
        <f>Table_1[[#This Row],[Kävijämäärä a) lapset]]+Table_1[[#This Row],[Kävijämäärä b) aikuiset]]</f>
        <v>0</v>
      </c>
      <c r="Y88" s="387">
        <f>IF(Table_1[[#This Row],[Kokonaiskävijämäärä]]&lt;1,0,Table_1[[#This Row],[Kävijämäärä a) lapset]]*Table_1[[#This Row],[Tapaamis-kerrat /osallistuja]])</f>
        <v>0</v>
      </c>
      <c r="Z88" s="387">
        <f>IF(Table_1[[#This Row],[Kokonaiskävijämäärä]]&lt;1,0,Table_1[[#This Row],[Kävijämäärä b) aikuiset]]*Table_1[[#This Row],[Tapaamis-kerrat /osallistuja]])</f>
        <v>0</v>
      </c>
      <c r="AA88" s="387">
        <f>IF(Table_1[[#This Row],[Kokonaiskävijämäärä]]&lt;1,0,Table_1[[#This Row],[Kokonaiskävijämäärä]]*Table_1[[#This Row],[Tapaamis-kerrat /osallistuja]])</f>
        <v>0</v>
      </c>
      <c r="AB88" s="379" t="s">
        <v>57</v>
      </c>
      <c r="AC88" s="454"/>
      <c r="AD88" s="455"/>
      <c r="AE88" s="463"/>
      <c r="AF88" s="388" t="s">
        <v>57</v>
      </c>
      <c r="AG88" s="389" t="s">
        <v>57</v>
      </c>
      <c r="AH88" s="390" t="s">
        <v>57</v>
      </c>
      <c r="AI88" s="390" t="s">
        <v>57</v>
      </c>
      <c r="AJ88" s="391" t="s">
        <v>56</v>
      </c>
      <c r="AK88" s="392" t="s">
        <v>57</v>
      </c>
      <c r="AL88" s="392" t="s">
        <v>57</v>
      </c>
      <c r="AM88" s="392" t="s">
        <v>57</v>
      </c>
      <c r="AN88" s="393" t="s">
        <v>57</v>
      </c>
      <c r="AO88" s="394" t="s">
        <v>57</v>
      </c>
    </row>
    <row r="89" spans="1:41" ht="15.75" customHeight="1" x14ac:dyDescent="0.3">
      <c r="A89" s="371"/>
      <c r="B89" s="372"/>
      <c r="C89" s="373" t="s">
        <v>43</v>
      </c>
      <c r="D89" s="374" t="str">
        <f>IF(Table_1[[#This Row],[SISÄLLÖN NIMI]]="","",1)</f>
        <v/>
      </c>
      <c r="E89" s="375"/>
      <c r="F89" s="375"/>
      <c r="G89" s="373" t="s">
        <v>57</v>
      </c>
      <c r="H89" s="376" t="s">
        <v>57</v>
      </c>
      <c r="I89" s="377" t="s">
        <v>57</v>
      </c>
      <c r="J89" s="378" t="s">
        <v>47</v>
      </c>
      <c r="K89" s="376" t="s">
        <v>57</v>
      </c>
      <c r="L89" s="379" t="s">
        <v>57</v>
      </c>
      <c r="M89" s="380"/>
      <c r="N89" s="381" t="s">
        <v>57</v>
      </c>
      <c r="O89" s="382"/>
      <c r="P89" s="380"/>
      <c r="Q89" s="380"/>
      <c r="R89" s="383"/>
      <c r="S89" s="384">
        <f>IF(Table_1[[#This Row],[Kesto (min) /tapaaminen]]&lt;1,0,(Table_1[[#This Row],[Sisältöjen määrä 
]]*Table_1[[#This Row],[Kesto (min) /tapaaminen]]*Table_1[[#This Row],[Tapaamis-kerrat /osallistuja]]))</f>
        <v>0</v>
      </c>
      <c r="T89" s="355" t="str">
        <f>IF(Table_1[[#This Row],[SISÄLLÖN NIMI]]="","",IF(Table_1[[#This Row],[Toteutuminen]]="Ei osallistujia",0,IF(Table_1[[#This Row],[Toteutuminen]]="Peruttu",0,1)))</f>
        <v/>
      </c>
      <c r="U89" s="385"/>
      <c r="V89" s="374"/>
      <c r="W89" s="386"/>
      <c r="X89" s="387">
        <f>Table_1[[#This Row],[Kävijämäärä a) lapset]]+Table_1[[#This Row],[Kävijämäärä b) aikuiset]]</f>
        <v>0</v>
      </c>
      <c r="Y89" s="387">
        <f>IF(Table_1[[#This Row],[Kokonaiskävijämäärä]]&lt;1,0,Table_1[[#This Row],[Kävijämäärä a) lapset]]*Table_1[[#This Row],[Tapaamis-kerrat /osallistuja]])</f>
        <v>0</v>
      </c>
      <c r="Z89" s="387">
        <f>IF(Table_1[[#This Row],[Kokonaiskävijämäärä]]&lt;1,0,Table_1[[#This Row],[Kävijämäärä b) aikuiset]]*Table_1[[#This Row],[Tapaamis-kerrat /osallistuja]])</f>
        <v>0</v>
      </c>
      <c r="AA89" s="387">
        <f>IF(Table_1[[#This Row],[Kokonaiskävijämäärä]]&lt;1,0,Table_1[[#This Row],[Kokonaiskävijämäärä]]*Table_1[[#This Row],[Tapaamis-kerrat /osallistuja]])</f>
        <v>0</v>
      </c>
      <c r="AB89" s="379" t="s">
        <v>57</v>
      </c>
      <c r="AC89" s="454"/>
      <c r="AD89" s="455"/>
      <c r="AE89" s="463"/>
      <c r="AF89" s="388" t="s">
        <v>57</v>
      </c>
      <c r="AG89" s="389" t="s">
        <v>57</v>
      </c>
      <c r="AH89" s="390" t="s">
        <v>57</v>
      </c>
      <c r="AI89" s="390" t="s">
        <v>57</v>
      </c>
      <c r="AJ89" s="391" t="s">
        <v>56</v>
      </c>
      <c r="AK89" s="392" t="s">
        <v>57</v>
      </c>
      <c r="AL89" s="392" t="s">
        <v>57</v>
      </c>
      <c r="AM89" s="392" t="s">
        <v>57</v>
      </c>
      <c r="AN89" s="393" t="s">
        <v>57</v>
      </c>
      <c r="AO89" s="394" t="s">
        <v>57</v>
      </c>
    </row>
    <row r="90" spans="1:41" ht="15.75" customHeight="1" x14ac:dyDescent="0.3">
      <c r="A90" s="371"/>
      <c r="B90" s="372"/>
      <c r="C90" s="373" t="s">
        <v>43</v>
      </c>
      <c r="D90" s="374" t="str">
        <f>IF(Table_1[[#This Row],[SISÄLLÖN NIMI]]="","",1)</f>
        <v/>
      </c>
      <c r="E90" s="375"/>
      <c r="F90" s="375"/>
      <c r="G90" s="373" t="s">
        <v>57</v>
      </c>
      <c r="H90" s="376" t="s">
        <v>57</v>
      </c>
      <c r="I90" s="377" t="s">
        <v>57</v>
      </c>
      <c r="J90" s="378" t="s">
        <v>47</v>
      </c>
      <c r="K90" s="376" t="s">
        <v>57</v>
      </c>
      <c r="L90" s="379" t="s">
        <v>57</v>
      </c>
      <c r="M90" s="380"/>
      <c r="N90" s="381" t="s">
        <v>57</v>
      </c>
      <c r="O90" s="382"/>
      <c r="P90" s="380"/>
      <c r="Q90" s="380"/>
      <c r="R90" s="383"/>
      <c r="S90" s="384">
        <f>IF(Table_1[[#This Row],[Kesto (min) /tapaaminen]]&lt;1,0,(Table_1[[#This Row],[Sisältöjen määrä 
]]*Table_1[[#This Row],[Kesto (min) /tapaaminen]]*Table_1[[#This Row],[Tapaamis-kerrat /osallistuja]]))</f>
        <v>0</v>
      </c>
      <c r="T90" s="355" t="str">
        <f>IF(Table_1[[#This Row],[SISÄLLÖN NIMI]]="","",IF(Table_1[[#This Row],[Toteutuminen]]="Ei osallistujia",0,IF(Table_1[[#This Row],[Toteutuminen]]="Peruttu",0,1)))</f>
        <v/>
      </c>
      <c r="U90" s="385"/>
      <c r="V90" s="374"/>
      <c r="W90" s="386"/>
      <c r="X90" s="387">
        <f>Table_1[[#This Row],[Kävijämäärä a) lapset]]+Table_1[[#This Row],[Kävijämäärä b) aikuiset]]</f>
        <v>0</v>
      </c>
      <c r="Y90" s="387">
        <f>IF(Table_1[[#This Row],[Kokonaiskävijämäärä]]&lt;1,0,Table_1[[#This Row],[Kävijämäärä a) lapset]]*Table_1[[#This Row],[Tapaamis-kerrat /osallistuja]])</f>
        <v>0</v>
      </c>
      <c r="Z90" s="387">
        <f>IF(Table_1[[#This Row],[Kokonaiskävijämäärä]]&lt;1,0,Table_1[[#This Row],[Kävijämäärä b) aikuiset]]*Table_1[[#This Row],[Tapaamis-kerrat /osallistuja]])</f>
        <v>0</v>
      </c>
      <c r="AA90" s="387">
        <f>IF(Table_1[[#This Row],[Kokonaiskävijämäärä]]&lt;1,0,Table_1[[#This Row],[Kokonaiskävijämäärä]]*Table_1[[#This Row],[Tapaamis-kerrat /osallistuja]])</f>
        <v>0</v>
      </c>
      <c r="AB90" s="379" t="s">
        <v>57</v>
      </c>
      <c r="AC90" s="454"/>
      <c r="AD90" s="455"/>
      <c r="AE90" s="463"/>
      <c r="AF90" s="388" t="s">
        <v>57</v>
      </c>
      <c r="AG90" s="389" t="s">
        <v>57</v>
      </c>
      <c r="AH90" s="390" t="s">
        <v>57</v>
      </c>
      <c r="AI90" s="390" t="s">
        <v>57</v>
      </c>
      <c r="AJ90" s="391" t="s">
        <v>56</v>
      </c>
      <c r="AK90" s="392" t="s">
        <v>57</v>
      </c>
      <c r="AL90" s="392" t="s">
        <v>57</v>
      </c>
      <c r="AM90" s="392" t="s">
        <v>57</v>
      </c>
      <c r="AN90" s="393" t="s">
        <v>57</v>
      </c>
      <c r="AO90" s="394" t="s">
        <v>57</v>
      </c>
    </row>
    <row r="91" spans="1:41" ht="15.75" customHeight="1" x14ac:dyDescent="0.3">
      <c r="A91" s="371"/>
      <c r="B91" s="372"/>
      <c r="C91" s="373" t="s">
        <v>43</v>
      </c>
      <c r="D91" s="374" t="str">
        <f>IF(Table_1[[#This Row],[SISÄLLÖN NIMI]]="","",1)</f>
        <v/>
      </c>
      <c r="E91" s="375"/>
      <c r="F91" s="375"/>
      <c r="G91" s="373" t="s">
        <v>57</v>
      </c>
      <c r="H91" s="376" t="s">
        <v>57</v>
      </c>
      <c r="I91" s="377" t="s">
        <v>57</v>
      </c>
      <c r="J91" s="378" t="s">
        <v>47</v>
      </c>
      <c r="K91" s="376" t="s">
        <v>57</v>
      </c>
      <c r="L91" s="379" t="s">
        <v>57</v>
      </c>
      <c r="M91" s="380"/>
      <c r="N91" s="381" t="s">
        <v>57</v>
      </c>
      <c r="O91" s="382"/>
      <c r="P91" s="380"/>
      <c r="Q91" s="380"/>
      <c r="R91" s="383"/>
      <c r="S91" s="384">
        <f>IF(Table_1[[#This Row],[Kesto (min) /tapaaminen]]&lt;1,0,(Table_1[[#This Row],[Sisältöjen määrä 
]]*Table_1[[#This Row],[Kesto (min) /tapaaminen]]*Table_1[[#This Row],[Tapaamis-kerrat /osallistuja]]))</f>
        <v>0</v>
      </c>
      <c r="T91" s="355" t="str">
        <f>IF(Table_1[[#This Row],[SISÄLLÖN NIMI]]="","",IF(Table_1[[#This Row],[Toteutuminen]]="Ei osallistujia",0,IF(Table_1[[#This Row],[Toteutuminen]]="Peruttu",0,1)))</f>
        <v/>
      </c>
      <c r="U91" s="385"/>
      <c r="V91" s="374"/>
      <c r="W91" s="386"/>
      <c r="X91" s="387">
        <f>Table_1[[#This Row],[Kävijämäärä a) lapset]]+Table_1[[#This Row],[Kävijämäärä b) aikuiset]]</f>
        <v>0</v>
      </c>
      <c r="Y91" s="387">
        <f>IF(Table_1[[#This Row],[Kokonaiskävijämäärä]]&lt;1,0,Table_1[[#This Row],[Kävijämäärä a) lapset]]*Table_1[[#This Row],[Tapaamis-kerrat /osallistuja]])</f>
        <v>0</v>
      </c>
      <c r="Z91" s="387">
        <f>IF(Table_1[[#This Row],[Kokonaiskävijämäärä]]&lt;1,0,Table_1[[#This Row],[Kävijämäärä b) aikuiset]]*Table_1[[#This Row],[Tapaamis-kerrat /osallistuja]])</f>
        <v>0</v>
      </c>
      <c r="AA91" s="387">
        <f>IF(Table_1[[#This Row],[Kokonaiskävijämäärä]]&lt;1,0,Table_1[[#This Row],[Kokonaiskävijämäärä]]*Table_1[[#This Row],[Tapaamis-kerrat /osallistuja]])</f>
        <v>0</v>
      </c>
      <c r="AB91" s="379" t="s">
        <v>57</v>
      </c>
      <c r="AC91" s="454"/>
      <c r="AD91" s="455"/>
      <c r="AE91" s="463"/>
      <c r="AF91" s="388" t="s">
        <v>57</v>
      </c>
      <c r="AG91" s="389" t="s">
        <v>57</v>
      </c>
      <c r="AH91" s="390" t="s">
        <v>57</v>
      </c>
      <c r="AI91" s="390" t="s">
        <v>57</v>
      </c>
      <c r="AJ91" s="391" t="s">
        <v>56</v>
      </c>
      <c r="AK91" s="392" t="s">
        <v>57</v>
      </c>
      <c r="AL91" s="392" t="s">
        <v>57</v>
      </c>
      <c r="AM91" s="392" t="s">
        <v>57</v>
      </c>
      <c r="AN91" s="393" t="s">
        <v>57</v>
      </c>
      <c r="AO91" s="394" t="s">
        <v>57</v>
      </c>
    </row>
    <row r="92" spans="1:41" ht="15.75" customHeight="1" x14ac:dyDescent="0.3">
      <c r="A92" s="371"/>
      <c r="B92" s="372"/>
      <c r="C92" s="373" t="s">
        <v>43</v>
      </c>
      <c r="D92" s="374" t="str">
        <f>IF(Table_1[[#This Row],[SISÄLLÖN NIMI]]="","",1)</f>
        <v/>
      </c>
      <c r="E92" s="375"/>
      <c r="F92" s="375"/>
      <c r="G92" s="373" t="s">
        <v>57</v>
      </c>
      <c r="H92" s="376" t="s">
        <v>57</v>
      </c>
      <c r="I92" s="377" t="s">
        <v>57</v>
      </c>
      <c r="J92" s="378" t="s">
        <v>47</v>
      </c>
      <c r="K92" s="376" t="s">
        <v>57</v>
      </c>
      <c r="L92" s="379" t="s">
        <v>57</v>
      </c>
      <c r="M92" s="380"/>
      <c r="N92" s="381" t="s">
        <v>57</v>
      </c>
      <c r="O92" s="382"/>
      <c r="P92" s="380"/>
      <c r="Q92" s="380"/>
      <c r="R92" s="383"/>
      <c r="S92" s="384">
        <f>IF(Table_1[[#This Row],[Kesto (min) /tapaaminen]]&lt;1,0,(Table_1[[#This Row],[Sisältöjen määrä 
]]*Table_1[[#This Row],[Kesto (min) /tapaaminen]]*Table_1[[#This Row],[Tapaamis-kerrat /osallistuja]]))</f>
        <v>0</v>
      </c>
      <c r="T92" s="355" t="str">
        <f>IF(Table_1[[#This Row],[SISÄLLÖN NIMI]]="","",IF(Table_1[[#This Row],[Toteutuminen]]="Ei osallistujia",0,IF(Table_1[[#This Row],[Toteutuminen]]="Peruttu",0,1)))</f>
        <v/>
      </c>
      <c r="U92" s="385"/>
      <c r="V92" s="374"/>
      <c r="W92" s="386"/>
      <c r="X92" s="387">
        <f>Table_1[[#This Row],[Kävijämäärä a) lapset]]+Table_1[[#This Row],[Kävijämäärä b) aikuiset]]</f>
        <v>0</v>
      </c>
      <c r="Y92" s="387">
        <f>IF(Table_1[[#This Row],[Kokonaiskävijämäärä]]&lt;1,0,Table_1[[#This Row],[Kävijämäärä a) lapset]]*Table_1[[#This Row],[Tapaamis-kerrat /osallistuja]])</f>
        <v>0</v>
      </c>
      <c r="Z92" s="387">
        <f>IF(Table_1[[#This Row],[Kokonaiskävijämäärä]]&lt;1,0,Table_1[[#This Row],[Kävijämäärä b) aikuiset]]*Table_1[[#This Row],[Tapaamis-kerrat /osallistuja]])</f>
        <v>0</v>
      </c>
      <c r="AA92" s="387">
        <f>IF(Table_1[[#This Row],[Kokonaiskävijämäärä]]&lt;1,0,Table_1[[#This Row],[Kokonaiskävijämäärä]]*Table_1[[#This Row],[Tapaamis-kerrat /osallistuja]])</f>
        <v>0</v>
      </c>
      <c r="AB92" s="379" t="s">
        <v>57</v>
      </c>
      <c r="AC92" s="454"/>
      <c r="AD92" s="455"/>
      <c r="AE92" s="463"/>
      <c r="AF92" s="388" t="s">
        <v>57</v>
      </c>
      <c r="AG92" s="389" t="s">
        <v>57</v>
      </c>
      <c r="AH92" s="390" t="s">
        <v>57</v>
      </c>
      <c r="AI92" s="390" t="s">
        <v>57</v>
      </c>
      <c r="AJ92" s="391" t="s">
        <v>56</v>
      </c>
      <c r="AK92" s="392" t="s">
        <v>57</v>
      </c>
      <c r="AL92" s="392" t="s">
        <v>57</v>
      </c>
      <c r="AM92" s="392" t="s">
        <v>57</v>
      </c>
      <c r="AN92" s="393" t="s">
        <v>57</v>
      </c>
      <c r="AO92" s="394" t="s">
        <v>57</v>
      </c>
    </row>
    <row r="93" spans="1:41" ht="15.75" customHeight="1" x14ac:dyDescent="0.3">
      <c r="A93" s="371"/>
      <c r="B93" s="372"/>
      <c r="C93" s="373" t="s">
        <v>43</v>
      </c>
      <c r="D93" s="374" t="str">
        <f>IF(Table_1[[#This Row],[SISÄLLÖN NIMI]]="","",1)</f>
        <v/>
      </c>
      <c r="E93" s="375"/>
      <c r="F93" s="375"/>
      <c r="G93" s="373" t="s">
        <v>57</v>
      </c>
      <c r="H93" s="376" t="s">
        <v>57</v>
      </c>
      <c r="I93" s="377" t="s">
        <v>57</v>
      </c>
      <c r="J93" s="378" t="s">
        <v>47</v>
      </c>
      <c r="K93" s="376" t="s">
        <v>57</v>
      </c>
      <c r="L93" s="379" t="s">
        <v>57</v>
      </c>
      <c r="M93" s="380"/>
      <c r="N93" s="381" t="s">
        <v>57</v>
      </c>
      <c r="O93" s="382"/>
      <c r="P93" s="380"/>
      <c r="Q93" s="380"/>
      <c r="R93" s="383"/>
      <c r="S93" s="384">
        <f>IF(Table_1[[#This Row],[Kesto (min) /tapaaminen]]&lt;1,0,(Table_1[[#This Row],[Sisältöjen määrä 
]]*Table_1[[#This Row],[Kesto (min) /tapaaminen]]*Table_1[[#This Row],[Tapaamis-kerrat /osallistuja]]))</f>
        <v>0</v>
      </c>
      <c r="T93" s="355" t="str">
        <f>IF(Table_1[[#This Row],[SISÄLLÖN NIMI]]="","",IF(Table_1[[#This Row],[Toteutuminen]]="Ei osallistujia",0,IF(Table_1[[#This Row],[Toteutuminen]]="Peruttu",0,1)))</f>
        <v/>
      </c>
      <c r="U93" s="385"/>
      <c r="V93" s="374"/>
      <c r="W93" s="386"/>
      <c r="X93" s="387">
        <f>Table_1[[#This Row],[Kävijämäärä a) lapset]]+Table_1[[#This Row],[Kävijämäärä b) aikuiset]]</f>
        <v>0</v>
      </c>
      <c r="Y93" s="387">
        <f>IF(Table_1[[#This Row],[Kokonaiskävijämäärä]]&lt;1,0,Table_1[[#This Row],[Kävijämäärä a) lapset]]*Table_1[[#This Row],[Tapaamis-kerrat /osallistuja]])</f>
        <v>0</v>
      </c>
      <c r="Z93" s="387">
        <f>IF(Table_1[[#This Row],[Kokonaiskävijämäärä]]&lt;1,0,Table_1[[#This Row],[Kävijämäärä b) aikuiset]]*Table_1[[#This Row],[Tapaamis-kerrat /osallistuja]])</f>
        <v>0</v>
      </c>
      <c r="AA93" s="387">
        <f>IF(Table_1[[#This Row],[Kokonaiskävijämäärä]]&lt;1,0,Table_1[[#This Row],[Kokonaiskävijämäärä]]*Table_1[[#This Row],[Tapaamis-kerrat /osallistuja]])</f>
        <v>0</v>
      </c>
      <c r="AB93" s="379" t="s">
        <v>57</v>
      </c>
      <c r="AC93" s="454"/>
      <c r="AD93" s="455"/>
      <c r="AE93" s="463"/>
      <c r="AF93" s="388" t="s">
        <v>57</v>
      </c>
      <c r="AG93" s="389" t="s">
        <v>57</v>
      </c>
      <c r="AH93" s="390" t="s">
        <v>57</v>
      </c>
      <c r="AI93" s="390" t="s">
        <v>57</v>
      </c>
      <c r="AJ93" s="391" t="s">
        <v>56</v>
      </c>
      <c r="AK93" s="392" t="s">
        <v>57</v>
      </c>
      <c r="AL93" s="392" t="s">
        <v>57</v>
      </c>
      <c r="AM93" s="392" t="s">
        <v>57</v>
      </c>
      <c r="AN93" s="393" t="s">
        <v>57</v>
      </c>
      <c r="AO93" s="394" t="s">
        <v>57</v>
      </c>
    </row>
    <row r="94" spans="1:41" ht="15.75" customHeight="1" x14ac:dyDescent="0.3">
      <c r="A94" s="371"/>
      <c r="B94" s="372"/>
      <c r="C94" s="373" t="s">
        <v>43</v>
      </c>
      <c r="D94" s="374" t="str">
        <f>IF(Table_1[[#This Row],[SISÄLLÖN NIMI]]="","",1)</f>
        <v/>
      </c>
      <c r="E94" s="375"/>
      <c r="F94" s="375"/>
      <c r="G94" s="373" t="s">
        <v>57</v>
      </c>
      <c r="H94" s="376" t="s">
        <v>57</v>
      </c>
      <c r="I94" s="377" t="s">
        <v>57</v>
      </c>
      <c r="J94" s="378" t="s">
        <v>47</v>
      </c>
      <c r="K94" s="376" t="s">
        <v>57</v>
      </c>
      <c r="L94" s="379" t="s">
        <v>57</v>
      </c>
      <c r="M94" s="380"/>
      <c r="N94" s="381" t="s">
        <v>57</v>
      </c>
      <c r="O94" s="382"/>
      <c r="P94" s="380"/>
      <c r="Q94" s="380"/>
      <c r="R94" s="383"/>
      <c r="S94" s="384">
        <f>IF(Table_1[[#This Row],[Kesto (min) /tapaaminen]]&lt;1,0,(Table_1[[#This Row],[Sisältöjen määrä 
]]*Table_1[[#This Row],[Kesto (min) /tapaaminen]]*Table_1[[#This Row],[Tapaamis-kerrat /osallistuja]]))</f>
        <v>0</v>
      </c>
      <c r="T94" s="355" t="str">
        <f>IF(Table_1[[#This Row],[SISÄLLÖN NIMI]]="","",IF(Table_1[[#This Row],[Toteutuminen]]="Ei osallistujia",0,IF(Table_1[[#This Row],[Toteutuminen]]="Peruttu",0,1)))</f>
        <v/>
      </c>
      <c r="U94" s="385"/>
      <c r="V94" s="374"/>
      <c r="W94" s="386"/>
      <c r="X94" s="387">
        <f>Table_1[[#This Row],[Kävijämäärä a) lapset]]+Table_1[[#This Row],[Kävijämäärä b) aikuiset]]</f>
        <v>0</v>
      </c>
      <c r="Y94" s="387">
        <f>IF(Table_1[[#This Row],[Kokonaiskävijämäärä]]&lt;1,0,Table_1[[#This Row],[Kävijämäärä a) lapset]]*Table_1[[#This Row],[Tapaamis-kerrat /osallistuja]])</f>
        <v>0</v>
      </c>
      <c r="Z94" s="387">
        <f>IF(Table_1[[#This Row],[Kokonaiskävijämäärä]]&lt;1,0,Table_1[[#This Row],[Kävijämäärä b) aikuiset]]*Table_1[[#This Row],[Tapaamis-kerrat /osallistuja]])</f>
        <v>0</v>
      </c>
      <c r="AA94" s="387">
        <f>IF(Table_1[[#This Row],[Kokonaiskävijämäärä]]&lt;1,0,Table_1[[#This Row],[Kokonaiskävijämäärä]]*Table_1[[#This Row],[Tapaamis-kerrat /osallistuja]])</f>
        <v>0</v>
      </c>
      <c r="AB94" s="379" t="s">
        <v>57</v>
      </c>
      <c r="AC94" s="454"/>
      <c r="AD94" s="455"/>
      <c r="AE94" s="463"/>
      <c r="AF94" s="388" t="s">
        <v>57</v>
      </c>
      <c r="AG94" s="389" t="s">
        <v>57</v>
      </c>
      <c r="AH94" s="390" t="s">
        <v>57</v>
      </c>
      <c r="AI94" s="390" t="s">
        <v>57</v>
      </c>
      <c r="AJ94" s="391" t="s">
        <v>56</v>
      </c>
      <c r="AK94" s="392" t="s">
        <v>57</v>
      </c>
      <c r="AL94" s="392" t="s">
        <v>57</v>
      </c>
      <c r="AM94" s="392" t="s">
        <v>57</v>
      </c>
      <c r="AN94" s="393" t="s">
        <v>57</v>
      </c>
      <c r="AO94" s="394" t="s">
        <v>57</v>
      </c>
    </row>
    <row r="95" spans="1:41" ht="15.75" customHeight="1" x14ac:dyDescent="0.3">
      <c r="A95" s="371"/>
      <c r="B95" s="372"/>
      <c r="C95" s="373" t="s">
        <v>43</v>
      </c>
      <c r="D95" s="374" t="str">
        <f>IF(Table_1[[#This Row],[SISÄLLÖN NIMI]]="","",1)</f>
        <v/>
      </c>
      <c r="E95" s="375"/>
      <c r="F95" s="375"/>
      <c r="G95" s="373" t="s">
        <v>57</v>
      </c>
      <c r="H95" s="376" t="s">
        <v>57</v>
      </c>
      <c r="I95" s="377" t="s">
        <v>57</v>
      </c>
      <c r="J95" s="378" t="s">
        <v>47</v>
      </c>
      <c r="K95" s="376" t="s">
        <v>57</v>
      </c>
      <c r="L95" s="379" t="s">
        <v>57</v>
      </c>
      <c r="M95" s="380"/>
      <c r="N95" s="381" t="s">
        <v>57</v>
      </c>
      <c r="O95" s="382"/>
      <c r="P95" s="380"/>
      <c r="Q95" s="380"/>
      <c r="R95" s="383"/>
      <c r="S95" s="384">
        <f>IF(Table_1[[#This Row],[Kesto (min) /tapaaminen]]&lt;1,0,(Table_1[[#This Row],[Sisältöjen määrä 
]]*Table_1[[#This Row],[Kesto (min) /tapaaminen]]*Table_1[[#This Row],[Tapaamis-kerrat /osallistuja]]))</f>
        <v>0</v>
      </c>
      <c r="T95" s="355" t="str">
        <f>IF(Table_1[[#This Row],[SISÄLLÖN NIMI]]="","",IF(Table_1[[#This Row],[Toteutuminen]]="Ei osallistujia",0,IF(Table_1[[#This Row],[Toteutuminen]]="Peruttu",0,1)))</f>
        <v/>
      </c>
      <c r="U95" s="385"/>
      <c r="V95" s="374"/>
      <c r="W95" s="386"/>
      <c r="X95" s="387">
        <f>Table_1[[#This Row],[Kävijämäärä a) lapset]]+Table_1[[#This Row],[Kävijämäärä b) aikuiset]]</f>
        <v>0</v>
      </c>
      <c r="Y95" s="387">
        <f>IF(Table_1[[#This Row],[Kokonaiskävijämäärä]]&lt;1,0,Table_1[[#This Row],[Kävijämäärä a) lapset]]*Table_1[[#This Row],[Tapaamis-kerrat /osallistuja]])</f>
        <v>0</v>
      </c>
      <c r="Z95" s="387">
        <f>IF(Table_1[[#This Row],[Kokonaiskävijämäärä]]&lt;1,0,Table_1[[#This Row],[Kävijämäärä b) aikuiset]]*Table_1[[#This Row],[Tapaamis-kerrat /osallistuja]])</f>
        <v>0</v>
      </c>
      <c r="AA95" s="387">
        <f>IF(Table_1[[#This Row],[Kokonaiskävijämäärä]]&lt;1,0,Table_1[[#This Row],[Kokonaiskävijämäärä]]*Table_1[[#This Row],[Tapaamis-kerrat /osallistuja]])</f>
        <v>0</v>
      </c>
      <c r="AB95" s="379" t="s">
        <v>57</v>
      </c>
      <c r="AC95" s="454"/>
      <c r="AD95" s="455"/>
      <c r="AE95" s="463"/>
      <c r="AF95" s="388" t="s">
        <v>57</v>
      </c>
      <c r="AG95" s="389" t="s">
        <v>57</v>
      </c>
      <c r="AH95" s="390" t="s">
        <v>57</v>
      </c>
      <c r="AI95" s="390" t="s">
        <v>57</v>
      </c>
      <c r="AJ95" s="391" t="s">
        <v>56</v>
      </c>
      <c r="AK95" s="392" t="s">
        <v>57</v>
      </c>
      <c r="AL95" s="392" t="s">
        <v>57</v>
      </c>
      <c r="AM95" s="392" t="s">
        <v>57</v>
      </c>
      <c r="AN95" s="393" t="s">
        <v>57</v>
      </c>
      <c r="AO95" s="394" t="s">
        <v>57</v>
      </c>
    </row>
    <row r="96" spans="1:41" ht="15.75" customHeight="1" x14ac:dyDescent="0.3">
      <c r="A96" s="371"/>
      <c r="B96" s="372"/>
      <c r="C96" s="373" t="s">
        <v>43</v>
      </c>
      <c r="D96" s="374" t="str">
        <f>IF(Table_1[[#This Row],[SISÄLLÖN NIMI]]="","",1)</f>
        <v/>
      </c>
      <c r="E96" s="375"/>
      <c r="F96" s="375"/>
      <c r="G96" s="373" t="s">
        <v>57</v>
      </c>
      <c r="H96" s="376" t="s">
        <v>57</v>
      </c>
      <c r="I96" s="377" t="s">
        <v>57</v>
      </c>
      <c r="J96" s="378" t="s">
        <v>47</v>
      </c>
      <c r="K96" s="376" t="s">
        <v>57</v>
      </c>
      <c r="L96" s="379" t="s">
        <v>57</v>
      </c>
      <c r="M96" s="380"/>
      <c r="N96" s="381" t="s">
        <v>57</v>
      </c>
      <c r="O96" s="382"/>
      <c r="P96" s="380"/>
      <c r="Q96" s="380"/>
      <c r="R96" s="383"/>
      <c r="S96" s="384">
        <f>IF(Table_1[[#This Row],[Kesto (min) /tapaaminen]]&lt;1,0,(Table_1[[#This Row],[Sisältöjen määrä 
]]*Table_1[[#This Row],[Kesto (min) /tapaaminen]]*Table_1[[#This Row],[Tapaamis-kerrat /osallistuja]]))</f>
        <v>0</v>
      </c>
      <c r="T96" s="355" t="str">
        <f>IF(Table_1[[#This Row],[SISÄLLÖN NIMI]]="","",IF(Table_1[[#This Row],[Toteutuminen]]="Ei osallistujia",0,IF(Table_1[[#This Row],[Toteutuminen]]="Peruttu",0,1)))</f>
        <v/>
      </c>
      <c r="U96" s="385"/>
      <c r="V96" s="374"/>
      <c r="W96" s="386"/>
      <c r="X96" s="387">
        <f>Table_1[[#This Row],[Kävijämäärä a) lapset]]+Table_1[[#This Row],[Kävijämäärä b) aikuiset]]</f>
        <v>0</v>
      </c>
      <c r="Y96" s="387">
        <f>IF(Table_1[[#This Row],[Kokonaiskävijämäärä]]&lt;1,0,Table_1[[#This Row],[Kävijämäärä a) lapset]]*Table_1[[#This Row],[Tapaamis-kerrat /osallistuja]])</f>
        <v>0</v>
      </c>
      <c r="Z96" s="387">
        <f>IF(Table_1[[#This Row],[Kokonaiskävijämäärä]]&lt;1,0,Table_1[[#This Row],[Kävijämäärä b) aikuiset]]*Table_1[[#This Row],[Tapaamis-kerrat /osallistuja]])</f>
        <v>0</v>
      </c>
      <c r="AA96" s="387">
        <f>IF(Table_1[[#This Row],[Kokonaiskävijämäärä]]&lt;1,0,Table_1[[#This Row],[Kokonaiskävijämäärä]]*Table_1[[#This Row],[Tapaamis-kerrat /osallistuja]])</f>
        <v>0</v>
      </c>
      <c r="AB96" s="379" t="s">
        <v>57</v>
      </c>
      <c r="AC96" s="454"/>
      <c r="AD96" s="455"/>
      <c r="AE96" s="463"/>
      <c r="AF96" s="388" t="s">
        <v>57</v>
      </c>
      <c r="AG96" s="389" t="s">
        <v>57</v>
      </c>
      <c r="AH96" s="390" t="s">
        <v>57</v>
      </c>
      <c r="AI96" s="390" t="s">
        <v>57</v>
      </c>
      <c r="AJ96" s="391" t="s">
        <v>56</v>
      </c>
      <c r="AK96" s="392" t="s">
        <v>57</v>
      </c>
      <c r="AL96" s="392" t="s">
        <v>57</v>
      </c>
      <c r="AM96" s="392" t="s">
        <v>57</v>
      </c>
      <c r="AN96" s="393" t="s">
        <v>57</v>
      </c>
      <c r="AO96" s="394" t="s">
        <v>57</v>
      </c>
    </row>
    <row r="97" spans="1:41" ht="15.75" customHeight="1" x14ac:dyDescent="0.3">
      <c r="A97" s="371"/>
      <c r="B97" s="372"/>
      <c r="C97" s="373" t="s">
        <v>43</v>
      </c>
      <c r="D97" s="374" t="str">
        <f>IF(Table_1[[#This Row],[SISÄLLÖN NIMI]]="","",1)</f>
        <v/>
      </c>
      <c r="E97" s="375"/>
      <c r="F97" s="375"/>
      <c r="G97" s="373" t="s">
        <v>57</v>
      </c>
      <c r="H97" s="376" t="s">
        <v>57</v>
      </c>
      <c r="I97" s="377" t="s">
        <v>57</v>
      </c>
      <c r="J97" s="378" t="s">
        <v>47</v>
      </c>
      <c r="K97" s="376" t="s">
        <v>57</v>
      </c>
      <c r="L97" s="379" t="s">
        <v>57</v>
      </c>
      <c r="M97" s="380"/>
      <c r="N97" s="381" t="s">
        <v>57</v>
      </c>
      <c r="O97" s="382"/>
      <c r="P97" s="380"/>
      <c r="Q97" s="380"/>
      <c r="R97" s="383"/>
      <c r="S97" s="384">
        <f>IF(Table_1[[#This Row],[Kesto (min) /tapaaminen]]&lt;1,0,(Table_1[[#This Row],[Sisältöjen määrä 
]]*Table_1[[#This Row],[Kesto (min) /tapaaminen]]*Table_1[[#This Row],[Tapaamis-kerrat /osallistuja]]))</f>
        <v>0</v>
      </c>
      <c r="T97" s="355" t="str">
        <f>IF(Table_1[[#This Row],[SISÄLLÖN NIMI]]="","",IF(Table_1[[#This Row],[Toteutuminen]]="Ei osallistujia",0,IF(Table_1[[#This Row],[Toteutuminen]]="Peruttu",0,1)))</f>
        <v/>
      </c>
      <c r="U97" s="385"/>
      <c r="V97" s="374"/>
      <c r="W97" s="386"/>
      <c r="X97" s="387">
        <f>Table_1[[#This Row],[Kävijämäärä a) lapset]]+Table_1[[#This Row],[Kävijämäärä b) aikuiset]]</f>
        <v>0</v>
      </c>
      <c r="Y97" s="387">
        <f>IF(Table_1[[#This Row],[Kokonaiskävijämäärä]]&lt;1,0,Table_1[[#This Row],[Kävijämäärä a) lapset]]*Table_1[[#This Row],[Tapaamis-kerrat /osallistuja]])</f>
        <v>0</v>
      </c>
      <c r="Z97" s="387">
        <f>IF(Table_1[[#This Row],[Kokonaiskävijämäärä]]&lt;1,0,Table_1[[#This Row],[Kävijämäärä b) aikuiset]]*Table_1[[#This Row],[Tapaamis-kerrat /osallistuja]])</f>
        <v>0</v>
      </c>
      <c r="AA97" s="387">
        <f>IF(Table_1[[#This Row],[Kokonaiskävijämäärä]]&lt;1,0,Table_1[[#This Row],[Kokonaiskävijämäärä]]*Table_1[[#This Row],[Tapaamis-kerrat /osallistuja]])</f>
        <v>0</v>
      </c>
      <c r="AB97" s="379" t="s">
        <v>57</v>
      </c>
      <c r="AC97" s="454"/>
      <c r="AD97" s="455"/>
      <c r="AE97" s="463"/>
      <c r="AF97" s="388" t="s">
        <v>57</v>
      </c>
      <c r="AG97" s="389" t="s">
        <v>57</v>
      </c>
      <c r="AH97" s="390" t="s">
        <v>57</v>
      </c>
      <c r="AI97" s="390" t="s">
        <v>57</v>
      </c>
      <c r="AJ97" s="391" t="s">
        <v>56</v>
      </c>
      <c r="AK97" s="392" t="s">
        <v>57</v>
      </c>
      <c r="AL97" s="392" t="s">
        <v>57</v>
      </c>
      <c r="AM97" s="392" t="s">
        <v>57</v>
      </c>
      <c r="AN97" s="393" t="s">
        <v>57</v>
      </c>
      <c r="AO97" s="394" t="s">
        <v>57</v>
      </c>
    </row>
    <row r="98" spans="1:41" ht="15.75" customHeight="1" x14ac:dyDescent="0.3">
      <c r="A98" s="371"/>
      <c r="B98" s="372"/>
      <c r="C98" s="373" t="s">
        <v>43</v>
      </c>
      <c r="D98" s="374" t="str">
        <f>IF(Table_1[[#This Row],[SISÄLLÖN NIMI]]="","",1)</f>
        <v/>
      </c>
      <c r="E98" s="375"/>
      <c r="F98" s="375"/>
      <c r="G98" s="373" t="s">
        <v>57</v>
      </c>
      <c r="H98" s="376" t="s">
        <v>57</v>
      </c>
      <c r="I98" s="377" t="s">
        <v>57</v>
      </c>
      <c r="J98" s="378" t="s">
        <v>47</v>
      </c>
      <c r="K98" s="376" t="s">
        <v>57</v>
      </c>
      <c r="L98" s="379" t="s">
        <v>57</v>
      </c>
      <c r="M98" s="380"/>
      <c r="N98" s="381" t="s">
        <v>57</v>
      </c>
      <c r="O98" s="382"/>
      <c r="P98" s="380"/>
      <c r="Q98" s="380"/>
      <c r="R98" s="383"/>
      <c r="S98" s="384">
        <f>IF(Table_1[[#This Row],[Kesto (min) /tapaaminen]]&lt;1,0,(Table_1[[#This Row],[Sisältöjen määrä 
]]*Table_1[[#This Row],[Kesto (min) /tapaaminen]]*Table_1[[#This Row],[Tapaamis-kerrat /osallistuja]]))</f>
        <v>0</v>
      </c>
      <c r="T98" s="355" t="str">
        <f>IF(Table_1[[#This Row],[SISÄLLÖN NIMI]]="","",IF(Table_1[[#This Row],[Toteutuminen]]="Ei osallistujia",0,IF(Table_1[[#This Row],[Toteutuminen]]="Peruttu",0,1)))</f>
        <v/>
      </c>
      <c r="U98" s="385"/>
      <c r="V98" s="374"/>
      <c r="W98" s="386"/>
      <c r="X98" s="387">
        <f>Table_1[[#This Row],[Kävijämäärä a) lapset]]+Table_1[[#This Row],[Kävijämäärä b) aikuiset]]</f>
        <v>0</v>
      </c>
      <c r="Y98" s="387">
        <f>IF(Table_1[[#This Row],[Kokonaiskävijämäärä]]&lt;1,0,Table_1[[#This Row],[Kävijämäärä a) lapset]]*Table_1[[#This Row],[Tapaamis-kerrat /osallistuja]])</f>
        <v>0</v>
      </c>
      <c r="Z98" s="387">
        <f>IF(Table_1[[#This Row],[Kokonaiskävijämäärä]]&lt;1,0,Table_1[[#This Row],[Kävijämäärä b) aikuiset]]*Table_1[[#This Row],[Tapaamis-kerrat /osallistuja]])</f>
        <v>0</v>
      </c>
      <c r="AA98" s="387">
        <f>IF(Table_1[[#This Row],[Kokonaiskävijämäärä]]&lt;1,0,Table_1[[#This Row],[Kokonaiskävijämäärä]]*Table_1[[#This Row],[Tapaamis-kerrat /osallistuja]])</f>
        <v>0</v>
      </c>
      <c r="AB98" s="379" t="s">
        <v>57</v>
      </c>
      <c r="AC98" s="454"/>
      <c r="AD98" s="455"/>
      <c r="AE98" s="463"/>
      <c r="AF98" s="388" t="s">
        <v>57</v>
      </c>
      <c r="AG98" s="389" t="s">
        <v>57</v>
      </c>
      <c r="AH98" s="390" t="s">
        <v>57</v>
      </c>
      <c r="AI98" s="390" t="s">
        <v>57</v>
      </c>
      <c r="AJ98" s="391" t="s">
        <v>56</v>
      </c>
      <c r="AK98" s="392" t="s">
        <v>57</v>
      </c>
      <c r="AL98" s="392" t="s">
        <v>57</v>
      </c>
      <c r="AM98" s="392" t="s">
        <v>57</v>
      </c>
      <c r="AN98" s="393" t="s">
        <v>57</v>
      </c>
      <c r="AO98" s="394" t="s">
        <v>57</v>
      </c>
    </row>
    <row r="99" spans="1:41" ht="15.75" customHeight="1" x14ac:dyDescent="0.3">
      <c r="A99" s="371"/>
      <c r="B99" s="372"/>
      <c r="C99" s="373" t="s">
        <v>43</v>
      </c>
      <c r="D99" s="374" t="str">
        <f>IF(Table_1[[#This Row],[SISÄLLÖN NIMI]]="","",1)</f>
        <v/>
      </c>
      <c r="E99" s="375"/>
      <c r="F99" s="375"/>
      <c r="G99" s="373" t="s">
        <v>57</v>
      </c>
      <c r="H99" s="376" t="s">
        <v>57</v>
      </c>
      <c r="I99" s="377" t="s">
        <v>57</v>
      </c>
      <c r="J99" s="378" t="s">
        <v>47</v>
      </c>
      <c r="K99" s="376" t="s">
        <v>57</v>
      </c>
      <c r="L99" s="379" t="s">
        <v>57</v>
      </c>
      <c r="M99" s="380"/>
      <c r="N99" s="381" t="s">
        <v>57</v>
      </c>
      <c r="O99" s="382"/>
      <c r="P99" s="380"/>
      <c r="Q99" s="380"/>
      <c r="R99" s="383"/>
      <c r="S99" s="384">
        <f>IF(Table_1[[#This Row],[Kesto (min) /tapaaminen]]&lt;1,0,(Table_1[[#This Row],[Sisältöjen määrä 
]]*Table_1[[#This Row],[Kesto (min) /tapaaminen]]*Table_1[[#This Row],[Tapaamis-kerrat /osallistuja]]))</f>
        <v>0</v>
      </c>
      <c r="T99" s="355" t="str">
        <f>IF(Table_1[[#This Row],[SISÄLLÖN NIMI]]="","",IF(Table_1[[#This Row],[Toteutuminen]]="Ei osallistujia",0,IF(Table_1[[#This Row],[Toteutuminen]]="Peruttu",0,1)))</f>
        <v/>
      </c>
      <c r="U99" s="385"/>
      <c r="V99" s="374"/>
      <c r="W99" s="386"/>
      <c r="X99" s="387">
        <f>Table_1[[#This Row],[Kävijämäärä a) lapset]]+Table_1[[#This Row],[Kävijämäärä b) aikuiset]]</f>
        <v>0</v>
      </c>
      <c r="Y99" s="387">
        <f>IF(Table_1[[#This Row],[Kokonaiskävijämäärä]]&lt;1,0,Table_1[[#This Row],[Kävijämäärä a) lapset]]*Table_1[[#This Row],[Tapaamis-kerrat /osallistuja]])</f>
        <v>0</v>
      </c>
      <c r="Z99" s="387">
        <f>IF(Table_1[[#This Row],[Kokonaiskävijämäärä]]&lt;1,0,Table_1[[#This Row],[Kävijämäärä b) aikuiset]]*Table_1[[#This Row],[Tapaamis-kerrat /osallistuja]])</f>
        <v>0</v>
      </c>
      <c r="AA99" s="387">
        <f>IF(Table_1[[#This Row],[Kokonaiskävijämäärä]]&lt;1,0,Table_1[[#This Row],[Kokonaiskävijämäärä]]*Table_1[[#This Row],[Tapaamis-kerrat /osallistuja]])</f>
        <v>0</v>
      </c>
      <c r="AB99" s="379" t="s">
        <v>57</v>
      </c>
      <c r="AC99" s="454"/>
      <c r="AD99" s="455"/>
      <c r="AE99" s="463"/>
      <c r="AF99" s="388" t="s">
        <v>57</v>
      </c>
      <c r="AG99" s="389" t="s">
        <v>57</v>
      </c>
      <c r="AH99" s="390" t="s">
        <v>57</v>
      </c>
      <c r="AI99" s="390" t="s">
        <v>57</v>
      </c>
      <c r="AJ99" s="391" t="s">
        <v>56</v>
      </c>
      <c r="AK99" s="392" t="s">
        <v>57</v>
      </c>
      <c r="AL99" s="392" t="s">
        <v>57</v>
      </c>
      <c r="AM99" s="392" t="s">
        <v>57</v>
      </c>
      <c r="AN99" s="393" t="s">
        <v>57</v>
      </c>
      <c r="AO99" s="394" t="s">
        <v>57</v>
      </c>
    </row>
    <row r="100" spans="1:41" ht="15.75" customHeight="1" x14ac:dyDescent="0.3">
      <c r="A100" s="371"/>
      <c r="B100" s="372"/>
      <c r="C100" s="373" t="s">
        <v>43</v>
      </c>
      <c r="D100" s="374" t="str">
        <f>IF(Table_1[[#This Row],[SISÄLLÖN NIMI]]="","",1)</f>
        <v/>
      </c>
      <c r="E100" s="375"/>
      <c r="F100" s="375"/>
      <c r="G100" s="373" t="s">
        <v>57</v>
      </c>
      <c r="H100" s="376" t="s">
        <v>57</v>
      </c>
      <c r="I100" s="377" t="s">
        <v>57</v>
      </c>
      <c r="J100" s="378" t="s">
        <v>47</v>
      </c>
      <c r="K100" s="376" t="s">
        <v>57</v>
      </c>
      <c r="L100" s="379" t="s">
        <v>57</v>
      </c>
      <c r="M100" s="380"/>
      <c r="N100" s="381" t="s">
        <v>57</v>
      </c>
      <c r="O100" s="382"/>
      <c r="P100" s="380"/>
      <c r="Q100" s="380"/>
      <c r="R100" s="383"/>
      <c r="S100" s="384">
        <f>IF(Table_1[[#This Row],[Kesto (min) /tapaaminen]]&lt;1,0,(Table_1[[#This Row],[Sisältöjen määrä 
]]*Table_1[[#This Row],[Kesto (min) /tapaaminen]]*Table_1[[#This Row],[Tapaamis-kerrat /osallistuja]]))</f>
        <v>0</v>
      </c>
      <c r="T100" s="355" t="str">
        <f>IF(Table_1[[#This Row],[SISÄLLÖN NIMI]]="","",IF(Table_1[[#This Row],[Toteutuminen]]="Ei osallistujia",0,IF(Table_1[[#This Row],[Toteutuminen]]="Peruttu",0,1)))</f>
        <v/>
      </c>
      <c r="U100" s="385"/>
      <c r="V100" s="374"/>
      <c r="W100" s="386"/>
      <c r="X100" s="387">
        <f>Table_1[[#This Row],[Kävijämäärä a) lapset]]+Table_1[[#This Row],[Kävijämäärä b) aikuiset]]</f>
        <v>0</v>
      </c>
      <c r="Y100" s="387">
        <f>IF(Table_1[[#This Row],[Kokonaiskävijämäärä]]&lt;1,0,Table_1[[#This Row],[Kävijämäärä a) lapset]]*Table_1[[#This Row],[Tapaamis-kerrat /osallistuja]])</f>
        <v>0</v>
      </c>
      <c r="Z100" s="387">
        <f>IF(Table_1[[#This Row],[Kokonaiskävijämäärä]]&lt;1,0,Table_1[[#This Row],[Kävijämäärä b) aikuiset]]*Table_1[[#This Row],[Tapaamis-kerrat /osallistuja]])</f>
        <v>0</v>
      </c>
      <c r="AA100" s="387">
        <f>IF(Table_1[[#This Row],[Kokonaiskävijämäärä]]&lt;1,0,Table_1[[#This Row],[Kokonaiskävijämäärä]]*Table_1[[#This Row],[Tapaamis-kerrat /osallistuja]])</f>
        <v>0</v>
      </c>
      <c r="AB100" s="379" t="s">
        <v>57</v>
      </c>
      <c r="AC100" s="454"/>
      <c r="AD100" s="455"/>
      <c r="AE100" s="463"/>
      <c r="AF100" s="388" t="s">
        <v>57</v>
      </c>
      <c r="AG100" s="389" t="s">
        <v>57</v>
      </c>
      <c r="AH100" s="390" t="s">
        <v>57</v>
      </c>
      <c r="AI100" s="390" t="s">
        <v>57</v>
      </c>
      <c r="AJ100" s="391" t="s">
        <v>56</v>
      </c>
      <c r="AK100" s="392" t="s">
        <v>57</v>
      </c>
      <c r="AL100" s="392" t="s">
        <v>57</v>
      </c>
      <c r="AM100" s="392" t="s">
        <v>57</v>
      </c>
      <c r="AN100" s="393" t="s">
        <v>57</v>
      </c>
      <c r="AO100" s="394" t="s">
        <v>57</v>
      </c>
    </row>
    <row r="101" spans="1:41" ht="15.75" customHeight="1" x14ac:dyDescent="0.3">
      <c r="A101" s="371"/>
      <c r="B101" s="372"/>
      <c r="C101" s="373" t="s">
        <v>43</v>
      </c>
      <c r="D101" s="374" t="str">
        <f>IF(Table_1[[#This Row],[SISÄLLÖN NIMI]]="","",1)</f>
        <v/>
      </c>
      <c r="E101" s="375"/>
      <c r="F101" s="375"/>
      <c r="G101" s="373" t="s">
        <v>57</v>
      </c>
      <c r="H101" s="376" t="s">
        <v>57</v>
      </c>
      <c r="I101" s="377" t="s">
        <v>57</v>
      </c>
      <c r="J101" s="378" t="s">
        <v>47</v>
      </c>
      <c r="K101" s="376" t="s">
        <v>57</v>
      </c>
      <c r="L101" s="379" t="s">
        <v>57</v>
      </c>
      <c r="M101" s="380"/>
      <c r="N101" s="381" t="s">
        <v>57</v>
      </c>
      <c r="O101" s="382"/>
      <c r="P101" s="380"/>
      <c r="Q101" s="380"/>
      <c r="R101" s="383"/>
      <c r="S101" s="384">
        <f>IF(Table_1[[#This Row],[Kesto (min) /tapaaminen]]&lt;1,0,(Table_1[[#This Row],[Sisältöjen määrä 
]]*Table_1[[#This Row],[Kesto (min) /tapaaminen]]*Table_1[[#This Row],[Tapaamis-kerrat /osallistuja]]))</f>
        <v>0</v>
      </c>
      <c r="T101" s="355" t="str">
        <f>IF(Table_1[[#This Row],[SISÄLLÖN NIMI]]="","",IF(Table_1[[#This Row],[Toteutuminen]]="Ei osallistujia",0,IF(Table_1[[#This Row],[Toteutuminen]]="Peruttu",0,1)))</f>
        <v/>
      </c>
      <c r="U101" s="385"/>
      <c r="V101" s="374"/>
      <c r="W101" s="386"/>
      <c r="X101" s="387">
        <f>Table_1[[#This Row],[Kävijämäärä a) lapset]]+Table_1[[#This Row],[Kävijämäärä b) aikuiset]]</f>
        <v>0</v>
      </c>
      <c r="Y101" s="387">
        <f>IF(Table_1[[#This Row],[Kokonaiskävijämäärä]]&lt;1,0,Table_1[[#This Row],[Kävijämäärä a) lapset]]*Table_1[[#This Row],[Tapaamis-kerrat /osallistuja]])</f>
        <v>0</v>
      </c>
      <c r="Z101" s="387">
        <f>IF(Table_1[[#This Row],[Kokonaiskävijämäärä]]&lt;1,0,Table_1[[#This Row],[Kävijämäärä b) aikuiset]]*Table_1[[#This Row],[Tapaamis-kerrat /osallistuja]])</f>
        <v>0</v>
      </c>
      <c r="AA101" s="387">
        <f>IF(Table_1[[#This Row],[Kokonaiskävijämäärä]]&lt;1,0,Table_1[[#This Row],[Kokonaiskävijämäärä]]*Table_1[[#This Row],[Tapaamis-kerrat /osallistuja]])</f>
        <v>0</v>
      </c>
      <c r="AB101" s="379" t="s">
        <v>57</v>
      </c>
      <c r="AC101" s="454"/>
      <c r="AD101" s="455"/>
      <c r="AE101" s="463"/>
      <c r="AF101" s="388" t="s">
        <v>57</v>
      </c>
      <c r="AG101" s="389" t="s">
        <v>57</v>
      </c>
      <c r="AH101" s="390" t="s">
        <v>57</v>
      </c>
      <c r="AI101" s="390" t="s">
        <v>57</v>
      </c>
      <c r="AJ101" s="391" t="s">
        <v>56</v>
      </c>
      <c r="AK101" s="392" t="s">
        <v>57</v>
      </c>
      <c r="AL101" s="392" t="s">
        <v>57</v>
      </c>
      <c r="AM101" s="392" t="s">
        <v>57</v>
      </c>
      <c r="AN101" s="393" t="s">
        <v>57</v>
      </c>
      <c r="AO101" s="394" t="s">
        <v>57</v>
      </c>
    </row>
    <row r="102" spans="1:41" ht="15.75" customHeight="1" x14ac:dyDescent="0.3">
      <c r="A102" s="371"/>
      <c r="B102" s="372"/>
      <c r="C102" s="373" t="s">
        <v>43</v>
      </c>
      <c r="D102" s="374" t="str">
        <f>IF(Table_1[[#This Row],[SISÄLLÖN NIMI]]="","",1)</f>
        <v/>
      </c>
      <c r="E102" s="375"/>
      <c r="F102" s="375"/>
      <c r="G102" s="373" t="s">
        <v>57</v>
      </c>
      <c r="H102" s="376" t="s">
        <v>57</v>
      </c>
      <c r="I102" s="377" t="s">
        <v>57</v>
      </c>
      <c r="J102" s="378" t="s">
        <v>47</v>
      </c>
      <c r="K102" s="376" t="s">
        <v>57</v>
      </c>
      <c r="L102" s="379" t="s">
        <v>57</v>
      </c>
      <c r="M102" s="380"/>
      <c r="N102" s="381" t="s">
        <v>57</v>
      </c>
      <c r="O102" s="382"/>
      <c r="P102" s="380"/>
      <c r="Q102" s="380"/>
      <c r="R102" s="383"/>
      <c r="S102" s="384">
        <f>IF(Table_1[[#This Row],[Kesto (min) /tapaaminen]]&lt;1,0,(Table_1[[#This Row],[Sisältöjen määrä 
]]*Table_1[[#This Row],[Kesto (min) /tapaaminen]]*Table_1[[#This Row],[Tapaamis-kerrat /osallistuja]]))</f>
        <v>0</v>
      </c>
      <c r="T102" s="355" t="str">
        <f>IF(Table_1[[#This Row],[SISÄLLÖN NIMI]]="","",IF(Table_1[[#This Row],[Toteutuminen]]="Ei osallistujia",0,IF(Table_1[[#This Row],[Toteutuminen]]="Peruttu",0,1)))</f>
        <v/>
      </c>
      <c r="U102" s="385"/>
      <c r="V102" s="374"/>
      <c r="W102" s="386"/>
      <c r="X102" s="387">
        <f>Table_1[[#This Row],[Kävijämäärä a) lapset]]+Table_1[[#This Row],[Kävijämäärä b) aikuiset]]</f>
        <v>0</v>
      </c>
      <c r="Y102" s="387">
        <f>IF(Table_1[[#This Row],[Kokonaiskävijämäärä]]&lt;1,0,Table_1[[#This Row],[Kävijämäärä a) lapset]]*Table_1[[#This Row],[Tapaamis-kerrat /osallistuja]])</f>
        <v>0</v>
      </c>
      <c r="Z102" s="387">
        <f>IF(Table_1[[#This Row],[Kokonaiskävijämäärä]]&lt;1,0,Table_1[[#This Row],[Kävijämäärä b) aikuiset]]*Table_1[[#This Row],[Tapaamis-kerrat /osallistuja]])</f>
        <v>0</v>
      </c>
      <c r="AA102" s="387">
        <f>IF(Table_1[[#This Row],[Kokonaiskävijämäärä]]&lt;1,0,Table_1[[#This Row],[Kokonaiskävijämäärä]]*Table_1[[#This Row],[Tapaamis-kerrat /osallistuja]])</f>
        <v>0</v>
      </c>
      <c r="AB102" s="379" t="s">
        <v>57</v>
      </c>
      <c r="AC102" s="454"/>
      <c r="AD102" s="455"/>
      <c r="AE102" s="463"/>
      <c r="AF102" s="388" t="s">
        <v>57</v>
      </c>
      <c r="AG102" s="389" t="s">
        <v>57</v>
      </c>
      <c r="AH102" s="390" t="s">
        <v>57</v>
      </c>
      <c r="AI102" s="390" t="s">
        <v>57</v>
      </c>
      <c r="AJ102" s="391" t="s">
        <v>56</v>
      </c>
      <c r="AK102" s="392" t="s">
        <v>57</v>
      </c>
      <c r="AL102" s="392" t="s">
        <v>57</v>
      </c>
      <c r="AM102" s="392" t="s">
        <v>57</v>
      </c>
      <c r="AN102" s="393" t="s">
        <v>57</v>
      </c>
      <c r="AO102" s="394" t="s">
        <v>57</v>
      </c>
    </row>
    <row r="103" spans="1:41" ht="15.75" customHeight="1" x14ac:dyDescent="0.3">
      <c r="A103" s="371"/>
      <c r="B103" s="372"/>
      <c r="C103" s="373" t="s">
        <v>43</v>
      </c>
      <c r="D103" s="374" t="str">
        <f>IF(Table_1[[#This Row],[SISÄLLÖN NIMI]]="","",1)</f>
        <v/>
      </c>
      <c r="E103" s="375"/>
      <c r="F103" s="375"/>
      <c r="G103" s="373" t="s">
        <v>57</v>
      </c>
      <c r="H103" s="376" t="s">
        <v>57</v>
      </c>
      <c r="I103" s="377" t="s">
        <v>57</v>
      </c>
      <c r="J103" s="378" t="s">
        <v>47</v>
      </c>
      <c r="K103" s="376" t="s">
        <v>57</v>
      </c>
      <c r="L103" s="379" t="s">
        <v>57</v>
      </c>
      <c r="M103" s="380"/>
      <c r="N103" s="381" t="s">
        <v>57</v>
      </c>
      <c r="O103" s="382"/>
      <c r="P103" s="380"/>
      <c r="Q103" s="380"/>
      <c r="R103" s="383"/>
      <c r="S103" s="384">
        <f>IF(Table_1[[#This Row],[Kesto (min) /tapaaminen]]&lt;1,0,(Table_1[[#This Row],[Sisältöjen määrä 
]]*Table_1[[#This Row],[Kesto (min) /tapaaminen]]*Table_1[[#This Row],[Tapaamis-kerrat /osallistuja]]))</f>
        <v>0</v>
      </c>
      <c r="T103" s="355" t="str">
        <f>IF(Table_1[[#This Row],[SISÄLLÖN NIMI]]="","",IF(Table_1[[#This Row],[Toteutuminen]]="Ei osallistujia",0,IF(Table_1[[#This Row],[Toteutuminen]]="Peruttu",0,1)))</f>
        <v/>
      </c>
      <c r="U103" s="385"/>
      <c r="V103" s="374"/>
      <c r="W103" s="386"/>
      <c r="X103" s="387">
        <f>Table_1[[#This Row],[Kävijämäärä a) lapset]]+Table_1[[#This Row],[Kävijämäärä b) aikuiset]]</f>
        <v>0</v>
      </c>
      <c r="Y103" s="387">
        <f>IF(Table_1[[#This Row],[Kokonaiskävijämäärä]]&lt;1,0,Table_1[[#This Row],[Kävijämäärä a) lapset]]*Table_1[[#This Row],[Tapaamis-kerrat /osallistuja]])</f>
        <v>0</v>
      </c>
      <c r="Z103" s="387">
        <f>IF(Table_1[[#This Row],[Kokonaiskävijämäärä]]&lt;1,0,Table_1[[#This Row],[Kävijämäärä b) aikuiset]]*Table_1[[#This Row],[Tapaamis-kerrat /osallistuja]])</f>
        <v>0</v>
      </c>
      <c r="AA103" s="387">
        <f>IF(Table_1[[#This Row],[Kokonaiskävijämäärä]]&lt;1,0,Table_1[[#This Row],[Kokonaiskävijämäärä]]*Table_1[[#This Row],[Tapaamis-kerrat /osallistuja]])</f>
        <v>0</v>
      </c>
      <c r="AB103" s="379" t="s">
        <v>57</v>
      </c>
      <c r="AC103" s="454"/>
      <c r="AD103" s="455"/>
      <c r="AE103" s="463"/>
      <c r="AF103" s="388" t="s">
        <v>57</v>
      </c>
      <c r="AG103" s="389" t="s">
        <v>57</v>
      </c>
      <c r="AH103" s="390" t="s">
        <v>57</v>
      </c>
      <c r="AI103" s="390" t="s">
        <v>57</v>
      </c>
      <c r="AJ103" s="391" t="s">
        <v>56</v>
      </c>
      <c r="AK103" s="392" t="s">
        <v>57</v>
      </c>
      <c r="AL103" s="392" t="s">
        <v>57</v>
      </c>
      <c r="AM103" s="392" t="s">
        <v>57</v>
      </c>
      <c r="AN103" s="393" t="s">
        <v>57</v>
      </c>
      <c r="AO103" s="394" t="s">
        <v>57</v>
      </c>
    </row>
    <row r="104" spans="1:41" ht="15.75" customHeight="1" x14ac:dyDescent="0.3">
      <c r="A104" s="371"/>
      <c r="B104" s="372"/>
      <c r="C104" s="373" t="s">
        <v>43</v>
      </c>
      <c r="D104" s="374" t="str">
        <f>IF(Table_1[[#This Row],[SISÄLLÖN NIMI]]="","",1)</f>
        <v/>
      </c>
      <c r="E104" s="375"/>
      <c r="F104" s="375"/>
      <c r="G104" s="373" t="s">
        <v>57</v>
      </c>
      <c r="H104" s="376" t="s">
        <v>57</v>
      </c>
      <c r="I104" s="377" t="s">
        <v>57</v>
      </c>
      <c r="J104" s="378" t="s">
        <v>47</v>
      </c>
      <c r="K104" s="376" t="s">
        <v>57</v>
      </c>
      <c r="L104" s="379" t="s">
        <v>57</v>
      </c>
      <c r="M104" s="380"/>
      <c r="N104" s="381" t="s">
        <v>57</v>
      </c>
      <c r="O104" s="382"/>
      <c r="P104" s="380"/>
      <c r="Q104" s="380"/>
      <c r="R104" s="383"/>
      <c r="S104" s="384">
        <f>IF(Table_1[[#This Row],[Kesto (min) /tapaaminen]]&lt;1,0,(Table_1[[#This Row],[Sisältöjen määrä 
]]*Table_1[[#This Row],[Kesto (min) /tapaaminen]]*Table_1[[#This Row],[Tapaamis-kerrat /osallistuja]]))</f>
        <v>0</v>
      </c>
      <c r="T104" s="355" t="str">
        <f>IF(Table_1[[#This Row],[SISÄLLÖN NIMI]]="","",IF(Table_1[[#This Row],[Toteutuminen]]="Ei osallistujia",0,IF(Table_1[[#This Row],[Toteutuminen]]="Peruttu",0,1)))</f>
        <v/>
      </c>
      <c r="U104" s="385"/>
      <c r="V104" s="374"/>
      <c r="W104" s="386"/>
      <c r="X104" s="387">
        <f>Table_1[[#This Row],[Kävijämäärä a) lapset]]+Table_1[[#This Row],[Kävijämäärä b) aikuiset]]</f>
        <v>0</v>
      </c>
      <c r="Y104" s="387">
        <f>IF(Table_1[[#This Row],[Kokonaiskävijämäärä]]&lt;1,0,Table_1[[#This Row],[Kävijämäärä a) lapset]]*Table_1[[#This Row],[Tapaamis-kerrat /osallistuja]])</f>
        <v>0</v>
      </c>
      <c r="Z104" s="387">
        <f>IF(Table_1[[#This Row],[Kokonaiskävijämäärä]]&lt;1,0,Table_1[[#This Row],[Kävijämäärä b) aikuiset]]*Table_1[[#This Row],[Tapaamis-kerrat /osallistuja]])</f>
        <v>0</v>
      </c>
      <c r="AA104" s="387">
        <f>IF(Table_1[[#This Row],[Kokonaiskävijämäärä]]&lt;1,0,Table_1[[#This Row],[Kokonaiskävijämäärä]]*Table_1[[#This Row],[Tapaamis-kerrat /osallistuja]])</f>
        <v>0</v>
      </c>
      <c r="AB104" s="379" t="s">
        <v>57</v>
      </c>
      <c r="AC104" s="454"/>
      <c r="AD104" s="455"/>
      <c r="AE104" s="463"/>
      <c r="AF104" s="388" t="s">
        <v>57</v>
      </c>
      <c r="AG104" s="389" t="s">
        <v>57</v>
      </c>
      <c r="AH104" s="390" t="s">
        <v>57</v>
      </c>
      <c r="AI104" s="390" t="s">
        <v>57</v>
      </c>
      <c r="AJ104" s="391" t="s">
        <v>56</v>
      </c>
      <c r="AK104" s="392" t="s">
        <v>57</v>
      </c>
      <c r="AL104" s="392" t="s">
        <v>57</v>
      </c>
      <c r="AM104" s="392" t="s">
        <v>57</v>
      </c>
      <c r="AN104" s="393" t="s">
        <v>57</v>
      </c>
      <c r="AO104" s="394" t="s">
        <v>57</v>
      </c>
    </row>
    <row r="105" spans="1:41" ht="15.75" customHeight="1" x14ac:dyDescent="0.3">
      <c r="A105" s="371"/>
      <c r="B105" s="372"/>
      <c r="C105" s="373" t="s">
        <v>43</v>
      </c>
      <c r="D105" s="374" t="str">
        <f>IF(Table_1[[#This Row],[SISÄLLÖN NIMI]]="","",1)</f>
        <v/>
      </c>
      <c r="E105" s="375"/>
      <c r="F105" s="375"/>
      <c r="G105" s="373" t="s">
        <v>57</v>
      </c>
      <c r="H105" s="376" t="s">
        <v>57</v>
      </c>
      <c r="I105" s="377" t="s">
        <v>57</v>
      </c>
      <c r="J105" s="378" t="s">
        <v>47</v>
      </c>
      <c r="K105" s="376" t="s">
        <v>57</v>
      </c>
      <c r="L105" s="379" t="s">
        <v>57</v>
      </c>
      <c r="M105" s="380"/>
      <c r="N105" s="381" t="s">
        <v>57</v>
      </c>
      <c r="O105" s="382"/>
      <c r="P105" s="380"/>
      <c r="Q105" s="380"/>
      <c r="R105" s="383"/>
      <c r="S105" s="384">
        <f>IF(Table_1[[#This Row],[Kesto (min) /tapaaminen]]&lt;1,0,(Table_1[[#This Row],[Sisältöjen määrä 
]]*Table_1[[#This Row],[Kesto (min) /tapaaminen]]*Table_1[[#This Row],[Tapaamis-kerrat /osallistuja]]))</f>
        <v>0</v>
      </c>
      <c r="T105" s="355" t="str">
        <f>IF(Table_1[[#This Row],[SISÄLLÖN NIMI]]="","",IF(Table_1[[#This Row],[Toteutuminen]]="Ei osallistujia",0,IF(Table_1[[#This Row],[Toteutuminen]]="Peruttu",0,1)))</f>
        <v/>
      </c>
      <c r="U105" s="385"/>
      <c r="V105" s="374"/>
      <c r="W105" s="386"/>
      <c r="X105" s="387">
        <f>Table_1[[#This Row],[Kävijämäärä a) lapset]]+Table_1[[#This Row],[Kävijämäärä b) aikuiset]]</f>
        <v>0</v>
      </c>
      <c r="Y105" s="387">
        <f>IF(Table_1[[#This Row],[Kokonaiskävijämäärä]]&lt;1,0,Table_1[[#This Row],[Kävijämäärä a) lapset]]*Table_1[[#This Row],[Tapaamis-kerrat /osallistuja]])</f>
        <v>0</v>
      </c>
      <c r="Z105" s="387">
        <f>IF(Table_1[[#This Row],[Kokonaiskävijämäärä]]&lt;1,0,Table_1[[#This Row],[Kävijämäärä b) aikuiset]]*Table_1[[#This Row],[Tapaamis-kerrat /osallistuja]])</f>
        <v>0</v>
      </c>
      <c r="AA105" s="387">
        <f>IF(Table_1[[#This Row],[Kokonaiskävijämäärä]]&lt;1,0,Table_1[[#This Row],[Kokonaiskävijämäärä]]*Table_1[[#This Row],[Tapaamis-kerrat /osallistuja]])</f>
        <v>0</v>
      </c>
      <c r="AB105" s="379" t="s">
        <v>57</v>
      </c>
      <c r="AC105" s="454"/>
      <c r="AD105" s="455"/>
      <c r="AE105" s="463"/>
      <c r="AF105" s="388" t="s">
        <v>57</v>
      </c>
      <c r="AG105" s="389" t="s">
        <v>57</v>
      </c>
      <c r="AH105" s="390" t="s">
        <v>57</v>
      </c>
      <c r="AI105" s="390" t="s">
        <v>57</v>
      </c>
      <c r="AJ105" s="391" t="s">
        <v>56</v>
      </c>
      <c r="AK105" s="392" t="s">
        <v>57</v>
      </c>
      <c r="AL105" s="392" t="s">
        <v>57</v>
      </c>
      <c r="AM105" s="392" t="s">
        <v>57</v>
      </c>
      <c r="AN105" s="393" t="s">
        <v>57</v>
      </c>
      <c r="AO105" s="394" t="s">
        <v>57</v>
      </c>
    </row>
    <row r="106" spans="1:41" ht="15.75" customHeight="1" x14ac:dyDescent="0.3">
      <c r="A106" s="371"/>
      <c r="B106" s="372"/>
      <c r="C106" s="373" t="s">
        <v>43</v>
      </c>
      <c r="D106" s="374" t="str">
        <f>IF(Table_1[[#This Row],[SISÄLLÖN NIMI]]="","",1)</f>
        <v/>
      </c>
      <c r="E106" s="375"/>
      <c r="F106" s="375"/>
      <c r="G106" s="373" t="s">
        <v>57</v>
      </c>
      <c r="H106" s="376" t="s">
        <v>57</v>
      </c>
      <c r="I106" s="377" t="s">
        <v>57</v>
      </c>
      <c r="J106" s="378" t="s">
        <v>47</v>
      </c>
      <c r="K106" s="376" t="s">
        <v>57</v>
      </c>
      <c r="L106" s="379" t="s">
        <v>57</v>
      </c>
      <c r="M106" s="380"/>
      <c r="N106" s="381" t="s">
        <v>57</v>
      </c>
      <c r="O106" s="382"/>
      <c r="P106" s="380"/>
      <c r="Q106" s="380"/>
      <c r="R106" s="383"/>
      <c r="S106" s="384">
        <f>IF(Table_1[[#This Row],[Kesto (min) /tapaaminen]]&lt;1,0,(Table_1[[#This Row],[Sisältöjen määrä 
]]*Table_1[[#This Row],[Kesto (min) /tapaaminen]]*Table_1[[#This Row],[Tapaamis-kerrat /osallistuja]]))</f>
        <v>0</v>
      </c>
      <c r="T106" s="355" t="str">
        <f>IF(Table_1[[#This Row],[SISÄLLÖN NIMI]]="","",IF(Table_1[[#This Row],[Toteutuminen]]="Ei osallistujia",0,IF(Table_1[[#This Row],[Toteutuminen]]="Peruttu",0,1)))</f>
        <v/>
      </c>
      <c r="U106" s="385"/>
      <c r="V106" s="374"/>
      <c r="W106" s="386"/>
      <c r="X106" s="387">
        <f>Table_1[[#This Row],[Kävijämäärä a) lapset]]+Table_1[[#This Row],[Kävijämäärä b) aikuiset]]</f>
        <v>0</v>
      </c>
      <c r="Y106" s="387">
        <f>IF(Table_1[[#This Row],[Kokonaiskävijämäärä]]&lt;1,0,Table_1[[#This Row],[Kävijämäärä a) lapset]]*Table_1[[#This Row],[Tapaamis-kerrat /osallistuja]])</f>
        <v>0</v>
      </c>
      <c r="Z106" s="387">
        <f>IF(Table_1[[#This Row],[Kokonaiskävijämäärä]]&lt;1,0,Table_1[[#This Row],[Kävijämäärä b) aikuiset]]*Table_1[[#This Row],[Tapaamis-kerrat /osallistuja]])</f>
        <v>0</v>
      </c>
      <c r="AA106" s="387">
        <f>IF(Table_1[[#This Row],[Kokonaiskävijämäärä]]&lt;1,0,Table_1[[#This Row],[Kokonaiskävijämäärä]]*Table_1[[#This Row],[Tapaamis-kerrat /osallistuja]])</f>
        <v>0</v>
      </c>
      <c r="AB106" s="379" t="s">
        <v>57</v>
      </c>
      <c r="AC106" s="454"/>
      <c r="AD106" s="455"/>
      <c r="AE106" s="463"/>
      <c r="AF106" s="388" t="s">
        <v>57</v>
      </c>
      <c r="AG106" s="389" t="s">
        <v>57</v>
      </c>
      <c r="AH106" s="390" t="s">
        <v>57</v>
      </c>
      <c r="AI106" s="390" t="s">
        <v>57</v>
      </c>
      <c r="AJ106" s="391" t="s">
        <v>56</v>
      </c>
      <c r="AK106" s="392" t="s">
        <v>57</v>
      </c>
      <c r="AL106" s="392" t="s">
        <v>57</v>
      </c>
      <c r="AM106" s="392" t="s">
        <v>57</v>
      </c>
      <c r="AN106" s="393" t="s">
        <v>57</v>
      </c>
      <c r="AO106" s="394" t="s">
        <v>57</v>
      </c>
    </row>
    <row r="107" spans="1:41" ht="15.75" customHeight="1" x14ac:dyDescent="0.3">
      <c r="A107" s="371"/>
      <c r="B107" s="372"/>
      <c r="C107" s="373" t="s">
        <v>43</v>
      </c>
      <c r="D107" s="374" t="str">
        <f>IF(Table_1[[#This Row],[SISÄLLÖN NIMI]]="","",1)</f>
        <v/>
      </c>
      <c r="E107" s="375"/>
      <c r="F107" s="375"/>
      <c r="G107" s="373" t="s">
        <v>57</v>
      </c>
      <c r="H107" s="376" t="s">
        <v>57</v>
      </c>
      <c r="I107" s="377" t="s">
        <v>57</v>
      </c>
      <c r="J107" s="378" t="s">
        <v>47</v>
      </c>
      <c r="K107" s="376" t="s">
        <v>57</v>
      </c>
      <c r="L107" s="379" t="s">
        <v>57</v>
      </c>
      <c r="M107" s="380"/>
      <c r="N107" s="381" t="s">
        <v>57</v>
      </c>
      <c r="O107" s="382"/>
      <c r="P107" s="380"/>
      <c r="Q107" s="380"/>
      <c r="R107" s="383"/>
      <c r="S107" s="384">
        <f>IF(Table_1[[#This Row],[Kesto (min) /tapaaminen]]&lt;1,0,(Table_1[[#This Row],[Sisältöjen määrä 
]]*Table_1[[#This Row],[Kesto (min) /tapaaminen]]*Table_1[[#This Row],[Tapaamis-kerrat /osallistuja]]))</f>
        <v>0</v>
      </c>
      <c r="T107" s="355" t="str">
        <f>IF(Table_1[[#This Row],[SISÄLLÖN NIMI]]="","",IF(Table_1[[#This Row],[Toteutuminen]]="Ei osallistujia",0,IF(Table_1[[#This Row],[Toteutuminen]]="Peruttu",0,1)))</f>
        <v/>
      </c>
      <c r="U107" s="385"/>
      <c r="V107" s="374"/>
      <c r="W107" s="386"/>
      <c r="X107" s="387">
        <f>Table_1[[#This Row],[Kävijämäärä a) lapset]]+Table_1[[#This Row],[Kävijämäärä b) aikuiset]]</f>
        <v>0</v>
      </c>
      <c r="Y107" s="387">
        <f>IF(Table_1[[#This Row],[Kokonaiskävijämäärä]]&lt;1,0,Table_1[[#This Row],[Kävijämäärä a) lapset]]*Table_1[[#This Row],[Tapaamis-kerrat /osallistuja]])</f>
        <v>0</v>
      </c>
      <c r="Z107" s="387">
        <f>IF(Table_1[[#This Row],[Kokonaiskävijämäärä]]&lt;1,0,Table_1[[#This Row],[Kävijämäärä b) aikuiset]]*Table_1[[#This Row],[Tapaamis-kerrat /osallistuja]])</f>
        <v>0</v>
      </c>
      <c r="AA107" s="387">
        <f>IF(Table_1[[#This Row],[Kokonaiskävijämäärä]]&lt;1,0,Table_1[[#This Row],[Kokonaiskävijämäärä]]*Table_1[[#This Row],[Tapaamis-kerrat /osallistuja]])</f>
        <v>0</v>
      </c>
      <c r="AB107" s="379" t="s">
        <v>57</v>
      </c>
      <c r="AC107" s="454"/>
      <c r="AD107" s="455"/>
      <c r="AE107" s="463"/>
      <c r="AF107" s="388" t="s">
        <v>57</v>
      </c>
      <c r="AG107" s="389" t="s">
        <v>57</v>
      </c>
      <c r="AH107" s="390" t="s">
        <v>57</v>
      </c>
      <c r="AI107" s="390" t="s">
        <v>57</v>
      </c>
      <c r="AJ107" s="391" t="s">
        <v>56</v>
      </c>
      <c r="AK107" s="392" t="s">
        <v>57</v>
      </c>
      <c r="AL107" s="392" t="s">
        <v>57</v>
      </c>
      <c r="AM107" s="392" t="s">
        <v>57</v>
      </c>
      <c r="AN107" s="393" t="s">
        <v>57</v>
      </c>
      <c r="AO107" s="394" t="s">
        <v>57</v>
      </c>
    </row>
    <row r="108" spans="1:41" ht="15.75" customHeight="1" x14ac:dyDescent="0.3">
      <c r="A108" s="371"/>
      <c r="B108" s="372"/>
      <c r="C108" s="373" t="s">
        <v>43</v>
      </c>
      <c r="D108" s="374" t="str">
        <f>IF(Table_1[[#This Row],[SISÄLLÖN NIMI]]="","",1)</f>
        <v/>
      </c>
      <c r="E108" s="375"/>
      <c r="F108" s="375"/>
      <c r="G108" s="373" t="s">
        <v>57</v>
      </c>
      <c r="H108" s="376" t="s">
        <v>57</v>
      </c>
      <c r="I108" s="377" t="s">
        <v>57</v>
      </c>
      <c r="J108" s="378" t="s">
        <v>47</v>
      </c>
      <c r="K108" s="376" t="s">
        <v>57</v>
      </c>
      <c r="L108" s="379" t="s">
        <v>57</v>
      </c>
      <c r="M108" s="380"/>
      <c r="N108" s="381" t="s">
        <v>57</v>
      </c>
      <c r="O108" s="382"/>
      <c r="P108" s="380"/>
      <c r="Q108" s="380"/>
      <c r="R108" s="383"/>
      <c r="S108" s="384">
        <f>IF(Table_1[[#This Row],[Kesto (min) /tapaaminen]]&lt;1,0,(Table_1[[#This Row],[Sisältöjen määrä 
]]*Table_1[[#This Row],[Kesto (min) /tapaaminen]]*Table_1[[#This Row],[Tapaamis-kerrat /osallistuja]]))</f>
        <v>0</v>
      </c>
      <c r="T108" s="355" t="str">
        <f>IF(Table_1[[#This Row],[SISÄLLÖN NIMI]]="","",IF(Table_1[[#This Row],[Toteutuminen]]="Ei osallistujia",0,IF(Table_1[[#This Row],[Toteutuminen]]="Peruttu",0,1)))</f>
        <v/>
      </c>
      <c r="U108" s="385"/>
      <c r="V108" s="374"/>
      <c r="W108" s="386"/>
      <c r="X108" s="387">
        <f>Table_1[[#This Row],[Kävijämäärä a) lapset]]+Table_1[[#This Row],[Kävijämäärä b) aikuiset]]</f>
        <v>0</v>
      </c>
      <c r="Y108" s="387">
        <f>IF(Table_1[[#This Row],[Kokonaiskävijämäärä]]&lt;1,0,Table_1[[#This Row],[Kävijämäärä a) lapset]]*Table_1[[#This Row],[Tapaamis-kerrat /osallistuja]])</f>
        <v>0</v>
      </c>
      <c r="Z108" s="387">
        <f>IF(Table_1[[#This Row],[Kokonaiskävijämäärä]]&lt;1,0,Table_1[[#This Row],[Kävijämäärä b) aikuiset]]*Table_1[[#This Row],[Tapaamis-kerrat /osallistuja]])</f>
        <v>0</v>
      </c>
      <c r="AA108" s="387">
        <f>IF(Table_1[[#This Row],[Kokonaiskävijämäärä]]&lt;1,0,Table_1[[#This Row],[Kokonaiskävijämäärä]]*Table_1[[#This Row],[Tapaamis-kerrat /osallistuja]])</f>
        <v>0</v>
      </c>
      <c r="AB108" s="379" t="s">
        <v>57</v>
      </c>
      <c r="AC108" s="454"/>
      <c r="AD108" s="455"/>
      <c r="AE108" s="463"/>
      <c r="AF108" s="388" t="s">
        <v>57</v>
      </c>
      <c r="AG108" s="389" t="s">
        <v>57</v>
      </c>
      <c r="AH108" s="390" t="s">
        <v>57</v>
      </c>
      <c r="AI108" s="390" t="s">
        <v>57</v>
      </c>
      <c r="AJ108" s="391" t="s">
        <v>56</v>
      </c>
      <c r="AK108" s="392" t="s">
        <v>57</v>
      </c>
      <c r="AL108" s="392" t="s">
        <v>57</v>
      </c>
      <c r="AM108" s="392" t="s">
        <v>57</v>
      </c>
      <c r="AN108" s="393" t="s">
        <v>57</v>
      </c>
      <c r="AO108" s="394" t="s">
        <v>57</v>
      </c>
    </row>
    <row r="109" spans="1:41" ht="15.75" customHeight="1" x14ac:dyDescent="0.3">
      <c r="A109" s="371"/>
      <c r="B109" s="372"/>
      <c r="C109" s="373" t="s">
        <v>43</v>
      </c>
      <c r="D109" s="374" t="str">
        <f>IF(Table_1[[#This Row],[SISÄLLÖN NIMI]]="","",1)</f>
        <v/>
      </c>
      <c r="E109" s="375"/>
      <c r="F109" s="375"/>
      <c r="G109" s="373" t="s">
        <v>57</v>
      </c>
      <c r="H109" s="376" t="s">
        <v>57</v>
      </c>
      <c r="I109" s="377" t="s">
        <v>57</v>
      </c>
      <c r="J109" s="378" t="s">
        <v>47</v>
      </c>
      <c r="K109" s="376" t="s">
        <v>57</v>
      </c>
      <c r="L109" s="379" t="s">
        <v>57</v>
      </c>
      <c r="M109" s="380"/>
      <c r="N109" s="381" t="s">
        <v>57</v>
      </c>
      <c r="O109" s="382"/>
      <c r="P109" s="380"/>
      <c r="Q109" s="380"/>
      <c r="R109" s="383"/>
      <c r="S109" s="384">
        <f>IF(Table_1[[#This Row],[Kesto (min) /tapaaminen]]&lt;1,0,(Table_1[[#This Row],[Sisältöjen määrä 
]]*Table_1[[#This Row],[Kesto (min) /tapaaminen]]*Table_1[[#This Row],[Tapaamis-kerrat /osallistuja]]))</f>
        <v>0</v>
      </c>
      <c r="T109" s="355" t="str">
        <f>IF(Table_1[[#This Row],[SISÄLLÖN NIMI]]="","",IF(Table_1[[#This Row],[Toteutuminen]]="Ei osallistujia",0,IF(Table_1[[#This Row],[Toteutuminen]]="Peruttu",0,1)))</f>
        <v/>
      </c>
      <c r="U109" s="385"/>
      <c r="V109" s="374"/>
      <c r="W109" s="386"/>
      <c r="X109" s="387">
        <f>Table_1[[#This Row],[Kävijämäärä a) lapset]]+Table_1[[#This Row],[Kävijämäärä b) aikuiset]]</f>
        <v>0</v>
      </c>
      <c r="Y109" s="387">
        <f>IF(Table_1[[#This Row],[Kokonaiskävijämäärä]]&lt;1,0,Table_1[[#This Row],[Kävijämäärä a) lapset]]*Table_1[[#This Row],[Tapaamis-kerrat /osallistuja]])</f>
        <v>0</v>
      </c>
      <c r="Z109" s="387">
        <f>IF(Table_1[[#This Row],[Kokonaiskävijämäärä]]&lt;1,0,Table_1[[#This Row],[Kävijämäärä b) aikuiset]]*Table_1[[#This Row],[Tapaamis-kerrat /osallistuja]])</f>
        <v>0</v>
      </c>
      <c r="AA109" s="387">
        <f>IF(Table_1[[#This Row],[Kokonaiskävijämäärä]]&lt;1,0,Table_1[[#This Row],[Kokonaiskävijämäärä]]*Table_1[[#This Row],[Tapaamis-kerrat /osallistuja]])</f>
        <v>0</v>
      </c>
      <c r="AB109" s="379" t="s">
        <v>57</v>
      </c>
      <c r="AC109" s="454"/>
      <c r="AD109" s="455"/>
      <c r="AE109" s="463"/>
      <c r="AF109" s="388" t="s">
        <v>57</v>
      </c>
      <c r="AG109" s="389" t="s">
        <v>57</v>
      </c>
      <c r="AH109" s="390" t="s">
        <v>57</v>
      </c>
      <c r="AI109" s="390" t="s">
        <v>57</v>
      </c>
      <c r="AJ109" s="391" t="s">
        <v>56</v>
      </c>
      <c r="AK109" s="392" t="s">
        <v>57</v>
      </c>
      <c r="AL109" s="392" t="s">
        <v>57</v>
      </c>
      <c r="AM109" s="392" t="s">
        <v>57</v>
      </c>
      <c r="AN109" s="393" t="s">
        <v>57</v>
      </c>
      <c r="AO109" s="394" t="s">
        <v>57</v>
      </c>
    </row>
    <row r="110" spans="1:41" ht="15.75" customHeight="1" x14ac:dyDescent="0.3">
      <c r="A110" s="371"/>
      <c r="B110" s="372"/>
      <c r="C110" s="373" t="s">
        <v>43</v>
      </c>
      <c r="D110" s="374" t="str">
        <f>IF(Table_1[[#This Row],[SISÄLLÖN NIMI]]="","",1)</f>
        <v/>
      </c>
      <c r="E110" s="375"/>
      <c r="F110" s="375"/>
      <c r="G110" s="373" t="s">
        <v>57</v>
      </c>
      <c r="H110" s="376" t="s">
        <v>57</v>
      </c>
      <c r="I110" s="377" t="s">
        <v>57</v>
      </c>
      <c r="J110" s="378" t="s">
        <v>47</v>
      </c>
      <c r="K110" s="376" t="s">
        <v>57</v>
      </c>
      <c r="L110" s="379" t="s">
        <v>57</v>
      </c>
      <c r="M110" s="380"/>
      <c r="N110" s="381" t="s">
        <v>57</v>
      </c>
      <c r="O110" s="382"/>
      <c r="P110" s="380"/>
      <c r="Q110" s="380"/>
      <c r="R110" s="383"/>
      <c r="S110" s="384">
        <f>IF(Table_1[[#This Row],[Kesto (min) /tapaaminen]]&lt;1,0,(Table_1[[#This Row],[Sisältöjen määrä 
]]*Table_1[[#This Row],[Kesto (min) /tapaaminen]]*Table_1[[#This Row],[Tapaamis-kerrat /osallistuja]]))</f>
        <v>0</v>
      </c>
      <c r="T110" s="355" t="str">
        <f>IF(Table_1[[#This Row],[SISÄLLÖN NIMI]]="","",IF(Table_1[[#This Row],[Toteutuminen]]="Ei osallistujia",0,IF(Table_1[[#This Row],[Toteutuminen]]="Peruttu",0,1)))</f>
        <v/>
      </c>
      <c r="U110" s="385"/>
      <c r="V110" s="374"/>
      <c r="W110" s="386"/>
      <c r="X110" s="387">
        <f>Table_1[[#This Row],[Kävijämäärä a) lapset]]+Table_1[[#This Row],[Kävijämäärä b) aikuiset]]</f>
        <v>0</v>
      </c>
      <c r="Y110" s="387">
        <f>IF(Table_1[[#This Row],[Kokonaiskävijämäärä]]&lt;1,0,Table_1[[#This Row],[Kävijämäärä a) lapset]]*Table_1[[#This Row],[Tapaamis-kerrat /osallistuja]])</f>
        <v>0</v>
      </c>
      <c r="Z110" s="387">
        <f>IF(Table_1[[#This Row],[Kokonaiskävijämäärä]]&lt;1,0,Table_1[[#This Row],[Kävijämäärä b) aikuiset]]*Table_1[[#This Row],[Tapaamis-kerrat /osallistuja]])</f>
        <v>0</v>
      </c>
      <c r="AA110" s="387">
        <f>IF(Table_1[[#This Row],[Kokonaiskävijämäärä]]&lt;1,0,Table_1[[#This Row],[Kokonaiskävijämäärä]]*Table_1[[#This Row],[Tapaamis-kerrat /osallistuja]])</f>
        <v>0</v>
      </c>
      <c r="AB110" s="379" t="s">
        <v>57</v>
      </c>
      <c r="AC110" s="454"/>
      <c r="AD110" s="455"/>
      <c r="AE110" s="463"/>
      <c r="AF110" s="388" t="s">
        <v>57</v>
      </c>
      <c r="AG110" s="389" t="s">
        <v>57</v>
      </c>
      <c r="AH110" s="390" t="s">
        <v>57</v>
      </c>
      <c r="AI110" s="390" t="s">
        <v>57</v>
      </c>
      <c r="AJ110" s="391" t="s">
        <v>56</v>
      </c>
      <c r="AK110" s="392" t="s">
        <v>57</v>
      </c>
      <c r="AL110" s="392" t="s">
        <v>57</v>
      </c>
      <c r="AM110" s="392" t="s">
        <v>57</v>
      </c>
      <c r="AN110" s="393" t="s">
        <v>57</v>
      </c>
      <c r="AO110" s="394" t="s">
        <v>57</v>
      </c>
    </row>
    <row r="111" spans="1:41" ht="15.75" customHeight="1" x14ac:dyDescent="0.3">
      <c r="A111" s="371"/>
      <c r="B111" s="372"/>
      <c r="C111" s="373" t="s">
        <v>43</v>
      </c>
      <c r="D111" s="374" t="str">
        <f>IF(Table_1[[#This Row],[SISÄLLÖN NIMI]]="","",1)</f>
        <v/>
      </c>
      <c r="E111" s="375"/>
      <c r="F111" s="375"/>
      <c r="G111" s="373" t="s">
        <v>57</v>
      </c>
      <c r="H111" s="376" t="s">
        <v>57</v>
      </c>
      <c r="I111" s="377" t="s">
        <v>57</v>
      </c>
      <c r="J111" s="378" t="s">
        <v>47</v>
      </c>
      <c r="K111" s="376" t="s">
        <v>57</v>
      </c>
      <c r="L111" s="379" t="s">
        <v>57</v>
      </c>
      <c r="M111" s="380"/>
      <c r="N111" s="381" t="s">
        <v>57</v>
      </c>
      <c r="O111" s="382"/>
      <c r="P111" s="380"/>
      <c r="Q111" s="380"/>
      <c r="R111" s="383"/>
      <c r="S111" s="384">
        <f>IF(Table_1[[#This Row],[Kesto (min) /tapaaminen]]&lt;1,0,(Table_1[[#This Row],[Sisältöjen määrä 
]]*Table_1[[#This Row],[Kesto (min) /tapaaminen]]*Table_1[[#This Row],[Tapaamis-kerrat /osallistuja]]))</f>
        <v>0</v>
      </c>
      <c r="T111" s="355" t="str">
        <f>IF(Table_1[[#This Row],[SISÄLLÖN NIMI]]="","",IF(Table_1[[#This Row],[Toteutuminen]]="Ei osallistujia",0,IF(Table_1[[#This Row],[Toteutuminen]]="Peruttu",0,1)))</f>
        <v/>
      </c>
      <c r="U111" s="385"/>
      <c r="V111" s="374"/>
      <c r="W111" s="386"/>
      <c r="X111" s="387">
        <f>Table_1[[#This Row],[Kävijämäärä a) lapset]]+Table_1[[#This Row],[Kävijämäärä b) aikuiset]]</f>
        <v>0</v>
      </c>
      <c r="Y111" s="387">
        <f>IF(Table_1[[#This Row],[Kokonaiskävijämäärä]]&lt;1,0,Table_1[[#This Row],[Kävijämäärä a) lapset]]*Table_1[[#This Row],[Tapaamis-kerrat /osallistuja]])</f>
        <v>0</v>
      </c>
      <c r="Z111" s="387">
        <f>IF(Table_1[[#This Row],[Kokonaiskävijämäärä]]&lt;1,0,Table_1[[#This Row],[Kävijämäärä b) aikuiset]]*Table_1[[#This Row],[Tapaamis-kerrat /osallistuja]])</f>
        <v>0</v>
      </c>
      <c r="AA111" s="387">
        <f>IF(Table_1[[#This Row],[Kokonaiskävijämäärä]]&lt;1,0,Table_1[[#This Row],[Kokonaiskävijämäärä]]*Table_1[[#This Row],[Tapaamis-kerrat /osallistuja]])</f>
        <v>0</v>
      </c>
      <c r="AB111" s="379" t="s">
        <v>57</v>
      </c>
      <c r="AC111" s="454"/>
      <c r="AD111" s="455"/>
      <c r="AE111" s="463"/>
      <c r="AF111" s="388" t="s">
        <v>57</v>
      </c>
      <c r="AG111" s="389" t="s">
        <v>57</v>
      </c>
      <c r="AH111" s="390" t="s">
        <v>57</v>
      </c>
      <c r="AI111" s="390" t="s">
        <v>57</v>
      </c>
      <c r="AJ111" s="391" t="s">
        <v>56</v>
      </c>
      <c r="AK111" s="392" t="s">
        <v>57</v>
      </c>
      <c r="AL111" s="392" t="s">
        <v>57</v>
      </c>
      <c r="AM111" s="392" t="s">
        <v>57</v>
      </c>
      <c r="AN111" s="393" t="s">
        <v>57</v>
      </c>
      <c r="AO111" s="394" t="s">
        <v>57</v>
      </c>
    </row>
    <row r="112" spans="1:41" ht="15.75" customHeight="1" x14ac:dyDescent="0.3">
      <c r="A112" s="371"/>
      <c r="B112" s="372"/>
      <c r="C112" s="373" t="s">
        <v>43</v>
      </c>
      <c r="D112" s="374" t="str">
        <f>IF(Table_1[[#This Row],[SISÄLLÖN NIMI]]="","",1)</f>
        <v/>
      </c>
      <c r="E112" s="375"/>
      <c r="F112" s="375"/>
      <c r="G112" s="373" t="s">
        <v>57</v>
      </c>
      <c r="H112" s="376" t="s">
        <v>57</v>
      </c>
      <c r="I112" s="377" t="s">
        <v>57</v>
      </c>
      <c r="J112" s="378" t="s">
        <v>47</v>
      </c>
      <c r="K112" s="376" t="s">
        <v>57</v>
      </c>
      <c r="L112" s="379" t="s">
        <v>57</v>
      </c>
      <c r="M112" s="380"/>
      <c r="N112" s="381" t="s">
        <v>57</v>
      </c>
      <c r="O112" s="382"/>
      <c r="P112" s="380"/>
      <c r="Q112" s="380"/>
      <c r="R112" s="383"/>
      <c r="S112" s="384">
        <f>IF(Table_1[[#This Row],[Kesto (min) /tapaaminen]]&lt;1,0,(Table_1[[#This Row],[Sisältöjen määrä 
]]*Table_1[[#This Row],[Kesto (min) /tapaaminen]]*Table_1[[#This Row],[Tapaamis-kerrat /osallistuja]]))</f>
        <v>0</v>
      </c>
      <c r="T112" s="355" t="str">
        <f>IF(Table_1[[#This Row],[SISÄLLÖN NIMI]]="","",IF(Table_1[[#This Row],[Toteutuminen]]="Ei osallistujia",0,IF(Table_1[[#This Row],[Toteutuminen]]="Peruttu",0,1)))</f>
        <v/>
      </c>
      <c r="U112" s="385"/>
      <c r="V112" s="374"/>
      <c r="W112" s="386"/>
      <c r="X112" s="387">
        <f>Table_1[[#This Row],[Kävijämäärä a) lapset]]+Table_1[[#This Row],[Kävijämäärä b) aikuiset]]</f>
        <v>0</v>
      </c>
      <c r="Y112" s="387">
        <f>IF(Table_1[[#This Row],[Kokonaiskävijämäärä]]&lt;1,0,Table_1[[#This Row],[Kävijämäärä a) lapset]]*Table_1[[#This Row],[Tapaamis-kerrat /osallistuja]])</f>
        <v>0</v>
      </c>
      <c r="Z112" s="387">
        <f>IF(Table_1[[#This Row],[Kokonaiskävijämäärä]]&lt;1,0,Table_1[[#This Row],[Kävijämäärä b) aikuiset]]*Table_1[[#This Row],[Tapaamis-kerrat /osallistuja]])</f>
        <v>0</v>
      </c>
      <c r="AA112" s="387">
        <f>IF(Table_1[[#This Row],[Kokonaiskävijämäärä]]&lt;1,0,Table_1[[#This Row],[Kokonaiskävijämäärä]]*Table_1[[#This Row],[Tapaamis-kerrat /osallistuja]])</f>
        <v>0</v>
      </c>
      <c r="AB112" s="379" t="s">
        <v>57</v>
      </c>
      <c r="AC112" s="454"/>
      <c r="AD112" s="455"/>
      <c r="AE112" s="463"/>
      <c r="AF112" s="388" t="s">
        <v>57</v>
      </c>
      <c r="AG112" s="389" t="s">
        <v>57</v>
      </c>
      <c r="AH112" s="390" t="s">
        <v>57</v>
      </c>
      <c r="AI112" s="390" t="s">
        <v>57</v>
      </c>
      <c r="AJ112" s="391" t="s">
        <v>56</v>
      </c>
      <c r="AK112" s="392" t="s">
        <v>57</v>
      </c>
      <c r="AL112" s="392" t="s">
        <v>57</v>
      </c>
      <c r="AM112" s="392" t="s">
        <v>57</v>
      </c>
      <c r="AN112" s="393" t="s">
        <v>57</v>
      </c>
      <c r="AO112" s="394" t="s">
        <v>57</v>
      </c>
    </row>
    <row r="113" spans="1:41" ht="15.75" customHeight="1" x14ac:dyDescent="0.3">
      <c r="A113" s="371"/>
      <c r="B113" s="372"/>
      <c r="C113" s="373" t="s">
        <v>43</v>
      </c>
      <c r="D113" s="374" t="str">
        <f>IF(Table_1[[#This Row],[SISÄLLÖN NIMI]]="","",1)</f>
        <v/>
      </c>
      <c r="E113" s="375"/>
      <c r="F113" s="375"/>
      <c r="G113" s="373" t="s">
        <v>57</v>
      </c>
      <c r="H113" s="376" t="s">
        <v>57</v>
      </c>
      <c r="I113" s="377" t="s">
        <v>57</v>
      </c>
      <c r="J113" s="378" t="s">
        <v>47</v>
      </c>
      <c r="K113" s="376" t="s">
        <v>57</v>
      </c>
      <c r="L113" s="379" t="s">
        <v>57</v>
      </c>
      <c r="M113" s="380"/>
      <c r="N113" s="381" t="s">
        <v>57</v>
      </c>
      <c r="O113" s="382"/>
      <c r="P113" s="380"/>
      <c r="Q113" s="380"/>
      <c r="R113" s="383"/>
      <c r="S113" s="384">
        <f>IF(Table_1[[#This Row],[Kesto (min) /tapaaminen]]&lt;1,0,(Table_1[[#This Row],[Sisältöjen määrä 
]]*Table_1[[#This Row],[Kesto (min) /tapaaminen]]*Table_1[[#This Row],[Tapaamis-kerrat /osallistuja]]))</f>
        <v>0</v>
      </c>
      <c r="T113" s="355" t="str">
        <f>IF(Table_1[[#This Row],[SISÄLLÖN NIMI]]="","",IF(Table_1[[#This Row],[Toteutuminen]]="Ei osallistujia",0,IF(Table_1[[#This Row],[Toteutuminen]]="Peruttu",0,1)))</f>
        <v/>
      </c>
      <c r="U113" s="385"/>
      <c r="V113" s="374"/>
      <c r="W113" s="386"/>
      <c r="X113" s="387">
        <f>Table_1[[#This Row],[Kävijämäärä a) lapset]]+Table_1[[#This Row],[Kävijämäärä b) aikuiset]]</f>
        <v>0</v>
      </c>
      <c r="Y113" s="387">
        <f>IF(Table_1[[#This Row],[Kokonaiskävijämäärä]]&lt;1,0,Table_1[[#This Row],[Kävijämäärä a) lapset]]*Table_1[[#This Row],[Tapaamis-kerrat /osallistuja]])</f>
        <v>0</v>
      </c>
      <c r="Z113" s="387">
        <f>IF(Table_1[[#This Row],[Kokonaiskävijämäärä]]&lt;1,0,Table_1[[#This Row],[Kävijämäärä b) aikuiset]]*Table_1[[#This Row],[Tapaamis-kerrat /osallistuja]])</f>
        <v>0</v>
      </c>
      <c r="AA113" s="387">
        <f>IF(Table_1[[#This Row],[Kokonaiskävijämäärä]]&lt;1,0,Table_1[[#This Row],[Kokonaiskävijämäärä]]*Table_1[[#This Row],[Tapaamis-kerrat /osallistuja]])</f>
        <v>0</v>
      </c>
      <c r="AB113" s="379" t="s">
        <v>57</v>
      </c>
      <c r="AC113" s="454"/>
      <c r="AD113" s="455"/>
      <c r="AE113" s="463"/>
      <c r="AF113" s="388" t="s">
        <v>57</v>
      </c>
      <c r="AG113" s="389" t="s">
        <v>57</v>
      </c>
      <c r="AH113" s="390" t="s">
        <v>57</v>
      </c>
      <c r="AI113" s="390" t="s">
        <v>57</v>
      </c>
      <c r="AJ113" s="391" t="s">
        <v>56</v>
      </c>
      <c r="AK113" s="392" t="s">
        <v>57</v>
      </c>
      <c r="AL113" s="392" t="s">
        <v>57</v>
      </c>
      <c r="AM113" s="392" t="s">
        <v>57</v>
      </c>
      <c r="AN113" s="393" t="s">
        <v>57</v>
      </c>
      <c r="AO113" s="394" t="s">
        <v>57</v>
      </c>
    </row>
    <row r="114" spans="1:41" ht="15.75" customHeight="1" x14ac:dyDescent="0.3">
      <c r="A114" s="371"/>
      <c r="B114" s="372"/>
      <c r="C114" s="373" t="s">
        <v>43</v>
      </c>
      <c r="D114" s="374" t="str">
        <f>IF(Table_1[[#This Row],[SISÄLLÖN NIMI]]="","",1)</f>
        <v/>
      </c>
      <c r="E114" s="375"/>
      <c r="F114" s="375"/>
      <c r="G114" s="373" t="s">
        <v>57</v>
      </c>
      <c r="H114" s="376" t="s">
        <v>57</v>
      </c>
      <c r="I114" s="377" t="s">
        <v>57</v>
      </c>
      <c r="J114" s="378" t="s">
        <v>47</v>
      </c>
      <c r="K114" s="376" t="s">
        <v>57</v>
      </c>
      <c r="L114" s="379" t="s">
        <v>57</v>
      </c>
      <c r="M114" s="380"/>
      <c r="N114" s="381" t="s">
        <v>57</v>
      </c>
      <c r="O114" s="382"/>
      <c r="P114" s="380"/>
      <c r="Q114" s="380"/>
      <c r="R114" s="383"/>
      <c r="S114" s="384">
        <f>IF(Table_1[[#This Row],[Kesto (min) /tapaaminen]]&lt;1,0,(Table_1[[#This Row],[Sisältöjen määrä 
]]*Table_1[[#This Row],[Kesto (min) /tapaaminen]]*Table_1[[#This Row],[Tapaamis-kerrat /osallistuja]]))</f>
        <v>0</v>
      </c>
      <c r="T114" s="355" t="str">
        <f>IF(Table_1[[#This Row],[SISÄLLÖN NIMI]]="","",IF(Table_1[[#This Row],[Toteutuminen]]="Ei osallistujia",0,IF(Table_1[[#This Row],[Toteutuminen]]="Peruttu",0,1)))</f>
        <v/>
      </c>
      <c r="U114" s="385"/>
      <c r="V114" s="374"/>
      <c r="W114" s="386"/>
      <c r="X114" s="387">
        <f>Table_1[[#This Row],[Kävijämäärä a) lapset]]+Table_1[[#This Row],[Kävijämäärä b) aikuiset]]</f>
        <v>0</v>
      </c>
      <c r="Y114" s="387">
        <f>IF(Table_1[[#This Row],[Kokonaiskävijämäärä]]&lt;1,0,Table_1[[#This Row],[Kävijämäärä a) lapset]]*Table_1[[#This Row],[Tapaamis-kerrat /osallistuja]])</f>
        <v>0</v>
      </c>
      <c r="Z114" s="387">
        <f>IF(Table_1[[#This Row],[Kokonaiskävijämäärä]]&lt;1,0,Table_1[[#This Row],[Kävijämäärä b) aikuiset]]*Table_1[[#This Row],[Tapaamis-kerrat /osallistuja]])</f>
        <v>0</v>
      </c>
      <c r="AA114" s="387">
        <f>IF(Table_1[[#This Row],[Kokonaiskävijämäärä]]&lt;1,0,Table_1[[#This Row],[Kokonaiskävijämäärä]]*Table_1[[#This Row],[Tapaamis-kerrat /osallistuja]])</f>
        <v>0</v>
      </c>
      <c r="AB114" s="379" t="s">
        <v>57</v>
      </c>
      <c r="AC114" s="454"/>
      <c r="AD114" s="455"/>
      <c r="AE114" s="463"/>
      <c r="AF114" s="388" t="s">
        <v>57</v>
      </c>
      <c r="AG114" s="389" t="s">
        <v>57</v>
      </c>
      <c r="AH114" s="390" t="s">
        <v>57</v>
      </c>
      <c r="AI114" s="390" t="s">
        <v>57</v>
      </c>
      <c r="AJ114" s="391" t="s">
        <v>56</v>
      </c>
      <c r="AK114" s="392" t="s">
        <v>57</v>
      </c>
      <c r="AL114" s="392" t="s">
        <v>57</v>
      </c>
      <c r="AM114" s="392" t="s">
        <v>57</v>
      </c>
      <c r="AN114" s="393" t="s">
        <v>57</v>
      </c>
      <c r="AO114" s="394" t="s">
        <v>57</v>
      </c>
    </row>
    <row r="115" spans="1:41" ht="15.75" customHeight="1" x14ac:dyDescent="0.3">
      <c r="A115" s="371"/>
      <c r="B115" s="372"/>
      <c r="C115" s="373" t="s">
        <v>43</v>
      </c>
      <c r="D115" s="374" t="str">
        <f>IF(Table_1[[#This Row],[SISÄLLÖN NIMI]]="","",1)</f>
        <v/>
      </c>
      <c r="E115" s="375"/>
      <c r="F115" s="375"/>
      <c r="G115" s="373" t="s">
        <v>57</v>
      </c>
      <c r="H115" s="376" t="s">
        <v>57</v>
      </c>
      <c r="I115" s="377" t="s">
        <v>57</v>
      </c>
      <c r="J115" s="378" t="s">
        <v>47</v>
      </c>
      <c r="K115" s="376" t="s">
        <v>57</v>
      </c>
      <c r="L115" s="379" t="s">
        <v>57</v>
      </c>
      <c r="M115" s="380"/>
      <c r="N115" s="381" t="s">
        <v>57</v>
      </c>
      <c r="O115" s="382"/>
      <c r="P115" s="380"/>
      <c r="Q115" s="380"/>
      <c r="R115" s="383"/>
      <c r="S115" s="384">
        <f>IF(Table_1[[#This Row],[Kesto (min) /tapaaminen]]&lt;1,0,(Table_1[[#This Row],[Sisältöjen määrä 
]]*Table_1[[#This Row],[Kesto (min) /tapaaminen]]*Table_1[[#This Row],[Tapaamis-kerrat /osallistuja]]))</f>
        <v>0</v>
      </c>
      <c r="T115" s="355" t="str">
        <f>IF(Table_1[[#This Row],[SISÄLLÖN NIMI]]="","",IF(Table_1[[#This Row],[Toteutuminen]]="Ei osallistujia",0,IF(Table_1[[#This Row],[Toteutuminen]]="Peruttu",0,1)))</f>
        <v/>
      </c>
      <c r="U115" s="385"/>
      <c r="V115" s="374"/>
      <c r="W115" s="386"/>
      <c r="X115" s="387">
        <f>Table_1[[#This Row],[Kävijämäärä a) lapset]]+Table_1[[#This Row],[Kävijämäärä b) aikuiset]]</f>
        <v>0</v>
      </c>
      <c r="Y115" s="387">
        <f>IF(Table_1[[#This Row],[Kokonaiskävijämäärä]]&lt;1,0,Table_1[[#This Row],[Kävijämäärä a) lapset]]*Table_1[[#This Row],[Tapaamis-kerrat /osallistuja]])</f>
        <v>0</v>
      </c>
      <c r="Z115" s="387">
        <f>IF(Table_1[[#This Row],[Kokonaiskävijämäärä]]&lt;1,0,Table_1[[#This Row],[Kävijämäärä b) aikuiset]]*Table_1[[#This Row],[Tapaamis-kerrat /osallistuja]])</f>
        <v>0</v>
      </c>
      <c r="AA115" s="387">
        <f>IF(Table_1[[#This Row],[Kokonaiskävijämäärä]]&lt;1,0,Table_1[[#This Row],[Kokonaiskävijämäärä]]*Table_1[[#This Row],[Tapaamis-kerrat /osallistuja]])</f>
        <v>0</v>
      </c>
      <c r="AB115" s="379" t="s">
        <v>57</v>
      </c>
      <c r="AC115" s="454"/>
      <c r="AD115" s="455"/>
      <c r="AE115" s="463"/>
      <c r="AF115" s="388" t="s">
        <v>57</v>
      </c>
      <c r="AG115" s="389" t="s">
        <v>57</v>
      </c>
      <c r="AH115" s="390" t="s">
        <v>57</v>
      </c>
      <c r="AI115" s="390" t="s">
        <v>57</v>
      </c>
      <c r="AJ115" s="391" t="s">
        <v>56</v>
      </c>
      <c r="AK115" s="392" t="s">
        <v>57</v>
      </c>
      <c r="AL115" s="392" t="s">
        <v>57</v>
      </c>
      <c r="AM115" s="392" t="s">
        <v>57</v>
      </c>
      <c r="AN115" s="393" t="s">
        <v>57</v>
      </c>
      <c r="AO115" s="394" t="s">
        <v>57</v>
      </c>
    </row>
    <row r="116" spans="1:41" ht="15.75" customHeight="1" x14ac:dyDescent="0.3">
      <c r="A116" s="371"/>
      <c r="B116" s="372"/>
      <c r="C116" s="373" t="s">
        <v>43</v>
      </c>
      <c r="D116" s="374" t="str">
        <f>IF(Table_1[[#This Row],[SISÄLLÖN NIMI]]="","",1)</f>
        <v/>
      </c>
      <c r="E116" s="375"/>
      <c r="F116" s="375"/>
      <c r="G116" s="373" t="s">
        <v>57</v>
      </c>
      <c r="H116" s="376" t="s">
        <v>57</v>
      </c>
      <c r="I116" s="377" t="s">
        <v>57</v>
      </c>
      <c r="J116" s="378" t="s">
        <v>47</v>
      </c>
      <c r="K116" s="376" t="s">
        <v>57</v>
      </c>
      <c r="L116" s="379" t="s">
        <v>57</v>
      </c>
      <c r="M116" s="380"/>
      <c r="N116" s="381" t="s">
        <v>57</v>
      </c>
      <c r="O116" s="382"/>
      <c r="P116" s="380"/>
      <c r="Q116" s="380"/>
      <c r="R116" s="383"/>
      <c r="S116" s="384">
        <f>IF(Table_1[[#This Row],[Kesto (min) /tapaaminen]]&lt;1,0,(Table_1[[#This Row],[Sisältöjen määrä 
]]*Table_1[[#This Row],[Kesto (min) /tapaaminen]]*Table_1[[#This Row],[Tapaamis-kerrat /osallistuja]]))</f>
        <v>0</v>
      </c>
      <c r="T116" s="355" t="str">
        <f>IF(Table_1[[#This Row],[SISÄLLÖN NIMI]]="","",IF(Table_1[[#This Row],[Toteutuminen]]="Ei osallistujia",0,IF(Table_1[[#This Row],[Toteutuminen]]="Peruttu",0,1)))</f>
        <v/>
      </c>
      <c r="U116" s="385"/>
      <c r="V116" s="374"/>
      <c r="W116" s="386"/>
      <c r="X116" s="387">
        <f>Table_1[[#This Row],[Kävijämäärä a) lapset]]+Table_1[[#This Row],[Kävijämäärä b) aikuiset]]</f>
        <v>0</v>
      </c>
      <c r="Y116" s="387">
        <f>IF(Table_1[[#This Row],[Kokonaiskävijämäärä]]&lt;1,0,Table_1[[#This Row],[Kävijämäärä a) lapset]]*Table_1[[#This Row],[Tapaamis-kerrat /osallistuja]])</f>
        <v>0</v>
      </c>
      <c r="Z116" s="387">
        <f>IF(Table_1[[#This Row],[Kokonaiskävijämäärä]]&lt;1,0,Table_1[[#This Row],[Kävijämäärä b) aikuiset]]*Table_1[[#This Row],[Tapaamis-kerrat /osallistuja]])</f>
        <v>0</v>
      </c>
      <c r="AA116" s="387">
        <f>IF(Table_1[[#This Row],[Kokonaiskävijämäärä]]&lt;1,0,Table_1[[#This Row],[Kokonaiskävijämäärä]]*Table_1[[#This Row],[Tapaamis-kerrat /osallistuja]])</f>
        <v>0</v>
      </c>
      <c r="AB116" s="379" t="s">
        <v>57</v>
      </c>
      <c r="AC116" s="454"/>
      <c r="AD116" s="455"/>
      <c r="AE116" s="463"/>
      <c r="AF116" s="388" t="s">
        <v>57</v>
      </c>
      <c r="AG116" s="389" t="s">
        <v>57</v>
      </c>
      <c r="AH116" s="390" t="s">
        <v>57</v>
      </c>
      <c r="AI116" s="390" t="s">
        <v>57</v>
      </c>
      <c r="AJ116" s="391" t="s">
        <v>56</v>
      </c>
      <c r="AK116" s="392" t="s">
        <v>57</v>
      </c>
      <c r="AL116" s="392" t="s">
        <v>57</v>
      </c>
      <c r="AM116" s="392" t="s">
        <v>57</v>
      </c>
      <c r="AN116" s="393" t="s">
        <v>57</v>
      </c>
      <c r="AO116" s="394" t="s">
        <v>57</v>
      </c>
    </row>
    <row r="117" spans="1:41" ht="15.75" customHeight="1" x14ac:dyDescent="0.3">
      <c r="A117" s="371"/>
      <c r="B117" s="372"/>
      <c r="C117" s="373" t="s">
        <v>43</v>
      </c>
      <c r="D117" s="374" t="str">
        <f>IF(Table_1[[#This Row],[SISÄLLÖN NIMI]]="","",1)</f>
        <v/>
      </c>
      <c r="E117" s="375"/>
      <c r="F117" s="375"/>
      <c r="G117" s="373" t="s">
        <v>57</v>
      </c>
      <c r="H117" s="376" t="s">
        <v>57</v>
      </c>
      <c r="I117" s="377" t="s">
        <v>57</v>
      </c>
      <c r="J117" s="378" t="s">
        <v>47</v>
      </c>
      <c r="K117" s="376" t="s">
        <v>57</v>
      </c>
      <c r="L117" s="379" t="s">
        <v>57</v>
      </c>
      <c r="M117" s="380"/>
      <c r="N117" s="381" t="s">
        <v>57</v>
      </c>
      <c r="O117" s="382"/>
      <c r="P117" s="380"/>
      <c r="Q117" s="380"/>
      <c r="R117" s="383"/>
      <c r="S117" s="384">
        <f>IF(Table_1[[#This Row],[Kesto (min) /tapaaminen]]&lt;1,0,(Table_1[[#This Row],[Sisältöjen määrä 
]]*Table_1[[#This Row],[Kesto (min) /tapaaminen]]*Table_1[[#This Row],[Tapaamis-kerrat /osallistuja]]))</f>
        <v>0</v>
      </c>
      <c r="T117" s="355" t="str">
        <f>IF(Table_1[[#This Row],[SISÄLLÖN NIMI]]="","",IF(Table_1[[#This Row],[Toteutuminen]]="Ei osallistujia",0,IF(Table_1[[#This Row],[Toteutuminen]]="Peruttu",0,1)))</f>
        <v/>
      </c>
      <c r="U117" s="385"/>
      <c r="V117" s="374"/>
      <c r="W117" s="386"/>
      <c r="X117" s="387">
        <f>Table_1[[#This Row],[Kävijämäärä a) lapset]]+Table_1[[#This Row],[Kävijämäärä b) aikuiset]]</f>
        <v>0</v>
      </c>
      <c r="Y117" s="387">
        <f>IF(Table_1[[#This Row],[Kokonaiskävijämäärä]]&lt;1,0,Table_1[[#This Row],[Kävijämäärä a) lapset]]*Table_1[[#This Row],[Tapaamis-kerrat /osallistuja]])</f>
        <v>0</v>
      </c>
      <c r="Z117" s="387">
        <f>IF(Table_1[[#This Row],[Kokonaiskävijämäärä]]&lt;1,0,Table_1[[#This Row],[Kävijämäärä b) aikuiset]]*Table_1[[#This Row],[Tapaamis-kerrat /osallistuja]])</f>
        <v>0</v>
      </c>
      <c r="AA117" s="387">
        <f>IF(Table_1[[#This Row],[Kokonaiskävijämäärä]]&lt;1,0,Table_1[[#This Row],[Kokonaiskävijämäärä]]*Table_1[[#This Row],[Tapaamis-kerrat /osallistuja]])</f>
        <v>0</v>
      </c>
      <c r="AB117" s="379" t="s">
        <v>57</v>
      </c>
      <c r="AC117" s="454"/>
      <c r="AD117" s="455"/>
      <c r="AE117" s="463"/>
      <c r="AF117" s="388" t="s">
        <v>57</v>
      </c>
      <c r="AG117" s="389" t="s">
        <v>57</v>
      </c>
      <c r="AH117" s="390" t="s">
        <v>57</v>
      </c>
      <c r="AI117" s="390" t="s">
        <v>57</v>
      </c>
      <c r="AJ117" s="391" t="s">
        <v>56</v>
      </c>
      <c r="AK117" s="392" t="s">
        <v>57</v>
      </c>
      <c r="AL117" s="392" t="s">
        <v>57</v>
      </c>
      <c r="AM117" s="392" t="s">
        <v>57</v>
      </c>
      <c r="AN117" s="393" t="s">
        <v>57</v>
      </c>
      <c r="AO117" s="394" t="s">
        <v>57</v>
      </c>
    </row>
    <row r="118" spans="1:41" ht="15.75" customHeight="1" x14ac:dyDescent="0.3">
      <c r="A118" s="371"/>
      <c r="B118" s="372"/>
      <c r="C118" s="373" t="s">
        <v>43</v>
      </c>
      <c r="D118" s="374" t="str">
        <f>IF(Table_1[[#This Row],[SISÄLLÖN NIMI]]="","",1)</f>
        <v/>
      </c>
      <c r="E118" s="375"/>
      <c r="F118" s="375"/>
      <c r="G118" s="373" t="s">
        <v>57</v>
      </c>
      <c r="H118" s="376" t="s">
        <v>57</v>
      </c>
      <c r="I118" s="377" t="s">
        <v>57</v>
      </c>
      <c r="J118" s="378" t="s">
        <v>47</v>
      </c>
      <c r="K118" s="376" t="s">
        <v>57</v>
      </c>
      <c r="L118" s="379" t="s">
        <v>57</v>
      </c>
      <c r="M118" s="380"/>
      <c r="N118" s="381" t="s">
        <v>57</v>
      </c>
      <c r="O118" s="382"/>
      <c r="P118" s="380"/>
      <c r="Q118" s="380"/>
      <c r="R118" s="383"/>
      <c r="S118" s="384">
        <f>IF(Table_1[[#This Row],[Kesto (min) /tapaaminen]]&lt;1,0,(Table_1[[#This Row],[Sisältöjen määrä 
]]*Table_1[[#This Row],[Kesto (min) /tapaaminen]]*Table_1[[#This Row],[Tapaamis-kerrat /osallistuja]]))</f>
        <v>0</v>
      </c>
      <c r="T118" s="355" t="str">
        <f>IF(Table_1[[#This Row],[SISÄLLÖN NIMI]]="","",IF(Table_1[[#This Row],[Toteutuminen]]="Ei osallistujia",0,IF(Table_1[[#This Row],[Toteutuminen]]="Peruttu",0,1)))</f>
        <v/>
      </c>
      <c r="U118" s="385"/>
      <c r="V118" s="374"/>
      <c r="W118" s="386"/>
      <c r="X118" s="387">
        <f>Table_1[[#This Row],[Kävijämäärä a) lapset]]+Table_1[[#This Row],[Kävijämäärä b) aikuiset]]</f>
        <v>0</v>
      </c>
      <c r="Y118" s="387">
        <f>IF(Table_1[[#This Row],[Kokonaiskävijämäärä]]&lt;1,0,Table_1[[#This Row],[Kävijämäärä a) lapset]]*Table_1[[#This Row],[Tapaamis-kerrat /osallistuja]])</f>
        <v>0</v>
      </c>
      <c r="Z118" s="387">
        <f>IF(Table_1[[#This Row],[Kokonaiskävijämäärä]]&lt;1,0,Table_1[[#This Row],[Kävijämäärä b) aikuiset]]*Table_1[[#This Row],[Tapaamis-kerrat /osallistuja]])</f>
        <v>0</v>
      </c>
      <c r="AA118" s="387">
        <f>IF(Table_1[[#This Row],[Kokonaiskävijämäärä]]&lt;1,0,Table_1[[#This Row],[Kokonaiskävijämäärä]]*Table_1[[#This Row],[Tapaamis-kerrat /osallistuja]])</f>
        <v>0</v>
      </c>
      <c r="AB118" s="379" t="s">
        <v>57</v>
      </c>
      <c r="AC118" s="454"/>
      <c r="AD118" s="455"/>
      <c r="AE118" s="463"/>
      <c r="AF118" s="388" t="s">
        <v>57</v>
      </c>
      <c r="AG118" s="389" t="s">
        <v>57</v>
      </c>
      <c r="AH118" s="390" t="s">
        <v>57</v>
      </c>
      <c r="AI118" s="390" t="s">
        <v>57</v>
      </c>
      <c r="AJ118" s="391" t="s">
        <v>56</v>
      </c>
      <c r="AK118" s="392" t="s">
        <v>57</v>
      </c>
      <c r="AL118" s="392" t="s">
        <v>57</v>
      </c>
      <c r="AM118" s="392" t="s">
        <v>57</v>
      </c>
      <c r="AN118" s="393" t="s">
        <v>57</v>
      </c>
      <c r="AO118" s="394" t="s">
        <v>57</v>
      </c>
    </row>
    <row r="119" spans="1:41" ht="15.75" customHeight="1" x14ac:dyDescent="0.3">
      <c r="A119" s="371"/>
      <c r="B119" s="372"/>
      <c r="C119" s="373" t="s">
        <v>43</v>
      </c>
      <c r="D119" s="374" t="str">
        <f>IF(Table_1[[#This Row],[SISÄLLÖN NIMI]]="","",1)</f>
        <v/>
      </c>
      <c r="E119" s="375"/>
      <c r="F119" s="375"/>
      <c r="G119" s="373" t="s">
        <v>57</v>
      </c>
      <c r="H119" s="376" t="s">
        <v>57</v>
      </c>
      <c r="I119" s="377" t="s">
        <v>57</v>
      </c>
      <c r="J119" s="378" t="s">
        <v>47</v>
      </c>
      <c r="K119" s="376" t="s">
        <v>57</v>
      </c>
      <c r="L119" s="379" t="s">
        <v>57</v>
      </c>
      <c r="M119" s="380"/>
      <c r="N119" s="381" t="s">
        <v>57</v>
      </c>
      <c r="O119" s="382"/>
      <c r="P119" s="380"/>
      <c r="Q119" s="380"/>
      <c r="R119" s="383"/>
      <c r="S119" s="384">
        <f>IF(Table_1[[#This Row],[Kesto (min) /tapaaminen]]&lt;1,0,(Table_1[[#This Row],[Sisältöjen määrä 
]]*Table_1[[#This Row],[Kesto (min) /tapaaminen]]*Table_1[[#This Row],[Tapaamis-kerrat /osallistuja]]))</f>
        <v>0</v>
      </c>
      <c r="T119" s="355" t="str">
        <f>IF(Table_1[[#This Row],[SISÄLLÖN NIMI]]="","",IF(Table_1[[#This Row],[Toteutuminen]]="Ei osallistujia",0,IF(Table_1[[#This Row],[Toteutuminen]]="Peruttu",0,1)))</f>
        <v/>
      </c>
      <c r="U119" s="385"/>
      <c r="V119" s="374"/>
      <c r="W119" s="386"/>
      <c r="X119" s="387">
        <f>Table_1[[#This Row],[Kävijämäärä a) lapset]]+Table_1[[#This Row],[Kävijämäärä b) aikuiset]]</f>
        <v>0</v>
      </c>
      <c r="Y119" s="387">
        <f>IF(Table_1[[#This Row],[Kokonaiskävijämäärä]]&lt;1,0,Table_1[[#This Row],[Kävijämäärä a) lapset]]*Table_1[[#This Row],[Tapaamis-kerrat /osallistuja]])</f>
        <v>0</v>
      </c>
      <c r="Z119" s="387">
        <f>IF(Table_1[[#This Row],[Kokonaiskävijämäärä]]&lt;1,0,Table_1[[#This Row],[Kävijämäärä b) aikuiset]]*Table_1[[#This Row],[Tapaamis-kerrat /osallistuja]])</f>
        <v>0</v>
      </c>
      <c r="AA119" s="387">
        <f>IF(Table_1[[#This Row],[Kokonaiskävijämäärä]]&lt;1,0,Table_1[[#This Row],[Kokonaiskävijämäärä]]*Table_1[[#This Row],[Tapaamis-kerrat /osallistuja]])</f>
        <v>0</v>
      </c>
      <c r="AB119" s="379" t="s">
        <v>57</v>
      </c>
      <c r="AC119" s="454"/>
      <c r="AD119" s="455"/>
      <c r="AE119" s="463"/>
      <c r="AF119" s="388" t="s">
        <v>57</v>
      </c>
      <c r="AG119" s="389" t="s">
        <v>57</v>
      </c>
      <c r="AH119" s="390" t="s">
        <v>57</v>
      </c>
      <c r="AI119" s="390" t="s">
        <v>57</v>
      </c>
      <c r="AJ119" s="391" t="s">
        <v>56</v>
      </c>
      <c r="AK119" s="392" t="s">
        <v>57</v>
      </c>
      <c r="AL119" s="392" t="s">
        <v>57</v>
      </c>
      <c r="AM119" s="392" t="s">
        <v>57</v>
      </c>
      <c r="AN119" s="393" t="s">
        <v>57</v>
      </c>
      <c r="AO119" s="394" t="s">
        <v>57</v>
      </c>
    </row>
    <row r="120" spans="1:41" ht="15.75" customHeight="1" x14ac:dyDescent="0.3">
      <c r="A120" s="371"/>
      <c r="B120" s="372"/>
      <c r="C120" s="373" t="s">
        <v>43</v>
      </c>
      <c r="D120" s="374" t="str">
        <f>IF(Table_1[[#This Row],[SISÄLLÖN NIMI]]="","",1)</f>
        <v/>
      </c>
      <c r="E120" s="375"/>
      <c r="F120" s="375"/>
      <c r="G120" s="373" t="s">
        <v>57</v>
      </c>
      <c r="H120" s="376" t="s">
        <v>57</v>
      </c>
      <c r="I120" s="377" t="s">
        <v>57</v>
      </c>
      <c r="J120" s="378" t="s">
        <v>47</v>
      </c>
      <c r="K120" s="376" t="s">
        <v>57</v>
      </c>
      <c r="L120" s="379" t="s">
        <v>57</v>
      </c>
      <c r="M120" s="380"/>
      <c r="N120" s="381" t="s">
        <v>57</v>
      </c>
      <c r="O120" s="382"/>
      <c r="P120" s="380"/>
      <c r="Q120" s="380"/>
      <c r="R120" s="383"/>
      <c r="S120" s="384">
        <f>IF(Table_1[[#This Row],[Kesto (min) /tapaaminen]]&lt;1,0,(Table_1[[#This Row],[Sisältöjen määrä 
]]*Table_1[[#This Row],[Kesto (min) /tapaaminen]]*Table_1[[#This Row],[Tapaamis-kerrat /osallistuja]]))</f>
        <v>0</v>
      </c>
      <c r="T120" s="355" t="str">
        <f>IF(Table_1[[#This Row],[SISÄLLÖN NIMI]]="","",IF(Table_1[[#This Row],[Toteutuminen]]="Ei osallistujia",0,IF(Table_1[[#This Row],[Toteutuminen]]="Peruttu",0,1)))</f>
        <v/>
      </c>
      <c r="U120" s="385"/>
      <c r="V120" s="374"/>
      <c r="W120" s="386"/>
      <c r="X120" s="387">
        <f>Table_1[[#This Row],[Kävijämäärä a) lapset]]+Table_1[[#This Row],[Kävijämäärä b) aikuiset]]</f>
        <v>0</v>
      </c>
      <c r="Y120" s="387">
        <f>IF(Table_1[[#This Row],[Kokonaiskävijämäärä]]&lt;1,0,Table_1[[#This Row],[Kävijämäärä a) lapset]]*Table_1[[#This Row],[Tapaamis-kerrat /osallistuja]])</f>
        <v>0</v>
      </c>
      <c r="Z120" s="387">
        <f>IF(Table_1[[#This Row],[Kokonaiskävijämäärä]]&lt;1,0,Table_1[[#This Row],[Kävijämäärä b) aikuiset]]*Table_1[[#This Row],[Tapaamis-kerrat /osallistuja]])</f>
        <v>0</v>
      </c>
      <c r="AA120" s="387">
        <f>IF(Table_1[[#This Row],[Kokonaiskävijämäärä]]&lt;1,0,Table_1[[#This Row],[Kokonaiskävijämäärä]]*Table_1[[#This Row],[Tapaamis-kerrat /osallistuja]])</f>
        <v>0</v>
      </c>
      <c r="AB120" s="379" t="s">
        <v>57</v>
      </c>
      <c r="AC120" s="454"/>
      <c r="AD120" s="455"/>
      <c r="AE120" s="463"/>
      <c r="AF120" s="388" t="s">
        <v>57</v>
      </c>
      <c r="AG120" s="389" t="s">
        <v>57</v>
      </c>
      <c r="AH120" s="390" t="s">
        <v>57</v>
      </c>
      <c r="AI120" s="390" t="s">
        <v>57</v>
      </c>
      <c r="AJ120" s="391" t="s">
        <v>56</v>
      </c>
      <c r="AK120" s="392" t="s">
        <v>57</v>
      </c>
      <c r="AL120" s="392" t="s">
        <v>57</v>
      </c>
      <c r="AM120" s="392" t="s">
        <v>57</v>
      </c>
      <c r="AN120" s="393" t="s">
        <v>57</v>
      </c>
      <c r="AO120" s="394" t="s">
        <v>57</v>
      </c>
    </row>
    <row r="121" spans="1:41" ht="15.75" customHeight="1" x14ac:dyDescent="0.3">
      <c r="A121" s="371"/>
      <c r="B121" s="372"/>
      <c r="C121" s="373" t="s">
        <v>43</v>
      </c>
      <c r="D121" s="374" t="str">
        <f>IF(Table_1[[#This Row],[SISÄLLÖN NIMI]]="","",1)</f>
        <v/>
      </c>
      <c r="E121" s="375"/>
      <c r="F121" s="375"/>
      <c r="G121" s="373" t="s">
        <v>57</v>
      </c>
      <c r="H121" s="376" t="s">
        <v>57</v>
      </c>
      <c r="I121" s="377" t="s">
        <v>57</v>
      </c>
      <c r="J121" s="378" t="s">
        <v>47</v>
      </c>
      <c r="K121" s="376" t="s">
        <v>57</v>
      </c>
      <c r="L121" s="379" t="s">
        <v>57</v>
      </c>
      <c r="M121" s="380"/>
      <c r="N121" s="381" t="s">
        <v>57</v>
      </c>
      <c r="O121" s="382"/>
      <c r="P121" s="380"/>
      <c r="Q121" s="380"/>
      <c r="R121" s="383"/>
      <c r="S121" s="384">
        <f>IF(Table_1[[#This Row],[Kesto (min) /tapaaminen]]&lt;1,0,(Table_1[[#This Row],[Sisältöjen määrä 
]]*Table_1[[#This Row],[Kesto (min) /tapaaminen]]*Table_1[[#This Row],[Tapaamis-kerrat /osallistuja]]))</f>
        <v>0</v>
      </c>
      <c r="T121" s="355" t="str">
        <f>IF(Table_1[[#This Row],[SISÄLLÖN NIMI]]="","",IF(Table_1[[#This Row],[Toteutuminen]]="Ei osallistujia",0,IF(Table_1[[#This Row],[Toteutuminen]]="Peruttu",0,1)))</f>
        <v/>
      </c>
      <c r="U121" s="385"/>
      <c r="V121" s="374"/>
      <c r="W121" s="386"/>
      <c r="X121" s="387">
        <f>Table_1[[#This Row],[Kävijämäärä a) lapset]]+Table_1[[#This Row],[Kävijämäärä b) aikuiset]]</f>
        <v>0</v>
      </c>
      <c r="Y121" s="387">
        <f>IF(Table_1[[#This Row],[Kokonaiskävijämäärä]]&lt;1,0,Table_1[[#This Row],[Kävijämäärä a) lapset]]*Table_1[[#This Row],[Tapaamis-kerrat /osallistuja]])</f>
        <v>0</v>
      </c>
      <c r="Z121" s="387">
        <f>IF(Table_1[[#This Row],[Kokonaiskävijämäärä]]&lt;1,0,Table_1[[#This Row],[Kävijämäärä b) aikuiset]]*Table_1[[#This Row],[Tapaamis-kerrat /osallistuja]])</f>
        <v>0</v>
      </c>
      <c r="AA121" s="387">
        <f>IF(Table_1[[#This Row],[Kokonaiskävijämäärä]]&lt;1,0,Table_1[[#This Row],[Kokonaiskävijämäärä]]*Table_1[[#This Row],[Tapaamis-kerrat /osallistuja]])</f>
        <v>0</v>
      </c>
      <c r="AB121" s="379" t="s">
        <v>57</v>
      </c>
      <c r="AC121" s="454"/>
      <c r="AD121" s="455"/>
      <c r="AE121" s="463"/>
      <c r="AF121" s="388" t="s">
        <v>57</v>
      </c>
      <c r="AG121" s="389" t="s">
        <v>57</v>
      </c>
      <c r="AH121" s="390" t="s">
        <v>57</v>
      </c>
      <c r="AI121" s="390" t="s">
        <v>57</v>
      </c>
      <c r="AJ121" s="391" t="s">
        <v>56</v>
      </c>
      <c r="AK121" s="392" t="s">
        <v>57</v>
      </c>
      <c r="AL121" s="392" t="s">
        <v>57</v>
      </c>
      <c r="AM121" s="392" t="s">
        <v>57</v>
      </c>
      <c r="AN121" s="393" t="s">
        <v>57</v>
      </c>
      <c r="AO121" s="394" t="s">
        <v>57</v>
      </c>
    </row>
    <row r="122" spans="1:41" ht="15.75" customHeight="1" x14ac:dyDescent="0.3">
      <c r="A122" s="371"/>
      <c r="B122" s="372"/>
      <c r="C122" s="373" t="s">
        <v>43</v>
      </c>
      <c r="D122" s="374" t="str">
        <f>IF(Table_1[[#This Row],[SISÄLLÖN NIMI]]="","",1)</f>
        <v/>
      </c>
      <c r="E122" s="375"/>
      <c r="F122" s="375"/>
      <c r="G122" s="373" t="s">
        <v>57</v>
      </c>
      <c r="H122" s="376" t="s">
        <v>57</v>
      </c>
      <c r="I122" s="377" t="s">
        <v>57</v>
      </c>
      <c r="J122" s="378" t="s">
        <v>47</v>
      </c>
      <c r="K122" s="376" t="s">
        <v>57</v>
      </c>
      <c r="L122" s="379" t="s">
        <v>57</v>
      </c>
      <c r="M122" s="380"/>
      <c r="N122" s="381" t="s">
        <v>57</v>
      </c>
      <c r="O122" s="382"/>
      <c r="P122" s="380"/>
      <c r="Q122" s="380"/>
      <c r="R122" s="383"/>
      <c r="S122" s="384">
        <f>IF(Table_1[[#This Row],[Kesto (min) /tapaaminen]]&lt;1,0,(Table_1[[#This Row],[Sisältöjen määrä 
]]*Table_1[[#This Row],[Kesto (min) /tapaaminen]]*Table_1[[#This Row],[Tapaamis-kerrat /osallistuja]]))</f>
        <v>0</v>
      </c>
      <c r="T122" s="355" t="str">
        <f>IF(Table_1[[#This Row],[SISÄLLÖN NIMI]]="","",IF(Table_1[[#This Row],[Toteutuminen]]="Ei osallistujia",0,IF(Table_1[[#This Row],[Toteutuminen]]="Peruttu",0,1)))</f>
        <v/>
      </c>
      <c r="U122" s="385"/>
      <c r="V122" s="374"/>
      <c r="W122" s="386"/>
      <c r="X122" s="387">
        <f>Table_1[[#This Row],[Kävijämäärä a) lapset]]+Table_1[[#This Row],[Kävijämäärä b) aikuiset]]</f>
        <v>0</v>
      </c>
      <c r="Y122" s="387">
        <f>IF(Table_1[[#This Row],[Kokonaiskävijämäärä]]&lt;1,0,Table_1[[#This Row],[Kävijämäärä a) lapset]]*Table_1[[#This Row],[Tapaamis-kerrat /osallistuja]])</f>
        <v>0</v>
      </c>
      <c r="Z122" s="387">
        <f>IF(Table_1[[#This Row],[Kokonaiskävijämäärä]]&lt;1,0,Table_1[[#This Row],[Kävijämäärä b) aikuiset]]*Table_1[[#This Row],[Tapaamis-kerrat /osallistuja]])</f>
        <v>0</v>
      </c>
      <c r="AA122" s="387">
        <f>IF(Table_1[[#This Row],[Kokonaiskävijämäärä]]&lt;1,0,Table_1[[#This Row],[Kokonaiskävijämäärä]]*Table_1[[#This Row],[Tapaamis-kerrat /osallistuja]])</f>
        <v>0</v>
      </c>
      <c r="AB122" s="379" t="s">
        <v>57</v>
      </c>
      <c r="AC122" s="454"/>
      <c r="AD122" s="455"/>
      <c r="AE122" s="463"/>
      <c r="AF122" s="388" t="s">
        <v>57</v>
      </c>
      <c r="AG122" s="389" t="s">
        <v>57</v>
      </c>
      <c r="AH122" s="390" t="s">
        <v>57</v>
      </c>
      <c r="AI122" s="390" t="s">
        <v>57</v>
      </c>
      <c r="AJ122" s="391" t="s">
        <v>56</v>
      </c>
      <c r="AK122" s="392" t="s">
        <v>57</v>
      </c>
      <c r="AL122" s="392" t="s">
        <v>57</v>
      </c>
      <c r="AM122" s="392" t="s">
        <v>57</v>
      </c>
      <c r="AN122" s="393" t="s">
        <v>57</v>
      </c>
      <c r="AO122" s="394" t="s">
        <v>57</v>
      </c>
    </row>
    <row r="123" spans="1:41" ht="15.75" customHeight="1" x14ac:dyDescent="0.3">
      <c r="A123" s="371"/>
      <c r="B123" s="372"/>
      <c r="C123" s="373" t="s">
        <v>43</v>
      </c>
      <c r="D123" s="374" t="str">
        <f>IF(Table_1[[#This Row],[SISÄLLÖN NIMI]]="","",1)</f>
        <v/>
      </c>
      <c r="E123" s="375"/>
      <c r="F123" s="375"/>
      <c r="G123" s="373" t="s">
        <v>57</v>
      </c>
      <c r="H123" s="376" t="s">
        <v>57</v>
      </c>
      <c r="I123" s="377" t="s">
        <v>57</v>
      </c>
      <c r="J123" s="378" t="s">
        <v>47</v>
      </c>
      <c r="K123" s="376" t="s">
        <v>57</v>
      </c>
      <c r="L123" s="379" t="s">
        <v>57</v>
      </c>
      <c r="M123" s="380"/>
      <c r="N123" s="381" t="s">
        <v>57</v>
      </c>
      <c r="O123" s="382"/>
      <c r="P123" s="380"/>
      <c r="Q123" s="380"/>
      <c r="R123" s="383"/>
      <c r="S123" s="384">
        <f>IF(Table_1[[#This Row],[Kesto (min) /tapaaminen]]&lt;1,0,(Table_1[[#This Row],[Sisältöjen määrä 
]]*Table_1[[#This Row],[Kesto (min) /tapaaminen]]*Table_1[[#This Row],[Tapaamis-kerrat /osallistuja]]))</f>
        <v>0</v>
      </c>
      <c r="T123" s="355" t="str">
        <f>IF(Table_1[[#This Row],[SISÄLLÖN NIMI]]="","",IF(Table_1[[#This Row],[Toteutuminen]]="Ei osallistujia",0,IF(Table_1[[#This Row],[Toteutuminen]]="Peruttu",0,1)))</f>
        <v/>
      </c>
      <c r="U123" s="385"/>
      <c r="V123" s="374"/>
      <c r="W123" s="386"/>
      <c r="X123" s="387">
        <f>Table_1[[#This Row],[Kävijämäärä a) lapset]]+Table_1[[#This Row],[Kävijämäärä b) aikuiset]]</f>
        <v>0</v>
      </c>
      <c r="Y123" s="387">
        <f>IF(Table_1[[#This Row],[Kokonaiskävijämäärä]]&lt;1,0,Table_1[[#This Row],[Kävijämäärä a) lapset]]*Table_1[[#This Row],[Tapaamis-kerrat /osallistuja]])</f>
        <v>0</v>
      </c>
      <c r="Z123" s="387">
        <f>IF(Table_1[[#This Row],[Kokonaiskävijämäärä]]&lt;1,0,Table_1[[#This Row],[Kävijämäärä b) aikuiset]]*Table_1[[#This Row],[Tapaamis-kerrat /osallistuja]])</f>
        <v>0</v>
      </c>
      <c r="AA123" s="387">
        <f>IF(Table_1[[#This Row],[Kokonaiskävijämäärä]]&lt;1,0,Table_1[[#This Row],[Kokonaiskävijämäärä]]*Table_1[[#This Row],[Tapaamis-kerrat /osallistuja]])</f>
        <v>0</v>
      </c>
      <c r="AB123" s="379" t="s">
        <v>57</v>
      </c>
      <c r="AC123" s="454"/>
      <c r="AD123" s="455"/>
      <c r="AE123" s="463"/>
      <c r="AF123" s="388" t="s">
        <v>57</v>
      </c>
      <c r="AG123" s="389" t="s">
        <v>57</v>
      </c>
      <c r="AH123" s="390" t="s">
        <v>57</v>
      </c>
      <c r="AI123" s="390" t="s">
        <v>57</v>
      </c>
      <c r="AJ123" s="391" t="s">
        <v>56</v>
      </c>
      <c r="AK123" s="392" t="s">
        <v>57</v>
      </c>
      <c r="AL123" s="392" t="s">
        <v>57</v>
      </c>
      <c r="AM123" s="392" t="s">
        <v>57</v>
      </c>
      <c r="AN123" s="393" t="s">
        <v>57</v>
      </c>
      <c r="AO123" s="394" t="s">
        <v>57</v>
      </c>
    </row>
    <row r="124" spans="1:41" ht="15.75" customHeight="1" x14ac:dyDescent="0.3">
      <c r="A124" s="371"/>
      <c r="B124" s="372"/>
      <c r="C124" s="373" t="s">
        <v>43</v>
      </c>
      <c r="D124" s="374" t="str">
        <f>IF(Table_1[[#This Row],[SISÄLLÖN NIMI]]="","",1)</f>
        <v/>
      </c>
      <c r="E124" s="375"/>
      <c r="F124" s="375"/>
      <c r="G124" s="373" t="s">
        <v>57</v>
      </c>
      <c r="H124" s="376" t="s">
        <v>57</v>
      </c>
      <c r="I124" s="377" t="s">
        <v>57</v>
      </c>
      <c r="J124" s="378" t="s">
        <v>47</v>
      </c>
      <c r="K124" s="376" t="s">
        <v>57</v>
      </c>
      <c r="L124" s="379" t="s">
        <v>57</v>
      </c>
      <c r="M124" s="380"/>
      <c r="N124" s="381" t="s">
        <v>57</v>
      </c>
      <c r="O124" s="382"/>
      <c r="P124" s="380"/>
      <c r="Q124" s="380"/>
      <c r="R124" s="383"/>
      <c r="S124" s="384">
        <f>IF(Table_1[[#This Row],[Kesto (min) /tapaaminen]]&lt;1,0,(Table_1[[#This Row],[Sisältöjen määrä 
]]*Table_1[[#This Row],[Kesto (min) /tapaaminen]]*Table_1[[#This Row],[Tapaamis-kerrat /osallistuja]]))</f>
        <v>0</v>
      </c>
      <c r="T124" s="355" t="str">
        <f>IF(Table_1[[#This Row],[SISÄLLÖN NIMI]]="","",IF(Table_1[[#This Row],[Toteutuminen]]="Ei osallistujia",0,IF(Table_1[[#This Row],[Toteutuminen]]="Peruttu",0,1)))</f>
        <v/>
      </c>
      <c r="U124" s="385"/>
      <c r="V124" s="374"/>
      <c r="W124" s="386"/>
      <c r="X124" s="387">
        <f>Table_1[[#This Row],[Kävijämäärä a) lapset]]+Table_1[[#This Row],[Kävijämäärä b) aikuiset]]</f>
        <v>0</v>
      </c>
      <c r="Y124" s="387">
        <f>IF(Table_1[[#This Row],[Kokonaiskävijämäärä]]&lt;1,0,Table_1[[#This Row],[Kävijämäärä a) lapset]]*Table_1[[#This Row],[Tapaamis-kerrat /osallistuja]])</f>
        <v>0</v>
      </c>
      <c r="Z124" s="387">
        <f>IF(Table_1[[#This Row],[Kokonaiskävijämäärä]]&lt;1,0,Table_1[[#This Row],[Kävijämäärä b) aikuiset]]*Table_1[[#This Row],[Tapaamis-kerrat /osallistuja]])</f>
        <v>0</v>
      </c>
      <c r="AA124" s="387">
        <f>IF(Table_1[[#This Row],[Kokonaiskävijämäärä]]&lt;1,0,Table_1[[#This Row],[Kokonaiskävijämäärä]]*Table_1[[#This Row],[Tapaamis-kerrat /osallistuja]])</f>
        <v>0</v>
      </c>
      <c r="AB124" s="379" t="s">
        <v>57</v>
      </c>
      <c r="AC124" s="454"/>
      <c r="AD124" s="455"/>
      <c r="AE124" s="463"/>
      <c r="AF124" s="388" t="s">
        <v>57</v>
      </c>
      <c r="AG124" s="389" t="s">
        <v>57</v>
      </c>
      <c r="AH124" s="390" t="s">
        <v>57</v>
      </c>
      <c r="AI124" s="390" t="s">
        <v>57</v>
      </c>
      <c r="AJ124" s="391" t="s">
        <v>56</v>
      </c>
      <c r="AK124" s="392" t="s">
        <v>57</v>
      </c>
      <c r="AL124" s="392" t="s">
        <v>57</v>
      </c>
      <c r="AM124" s="392" t="s">
        <v>57</v>
      </c>
      <c r="AN124" s="393" t="s">
        <v>57</v>
      </c>
      <c r="AO124" s="394" t="s">
        <v>57</v>
      </c>
    </row>
    <row r="125" spans="1:41" ht="15.75" customHeight="1" x14ac:dyDescent="0.3">
      <c r="A125" s="371"/>
      <c r="B125" s="372"/>
      <c r="C125" s="373" t="s">
        <v>43</v>
      </c>
      <c r="D125" s="374" t="str">
        <f>IF(Table_1[[#This Row],[SISÄLLÖN NIMI]]="","",1)</f>
        <v/>
      </c>
      <c r="E125" s="375"/>
      <c r="F125" s="375"/>
      <c r="G125" s="373" t="s">
        <v>57</v>
      </c>
      <c r="H125" s="376" t="s">
        <v>57</v>
      </c>
      <c r="I125" s="377" t="s">
        <v>57</v>
      </c>
      <c r="J125" s="378" t="s">
        <v>47</v>
      </c>
      <c r="K125" s="376" t="s">
        <v>57</v>
      </c>
      <c r="L125" s="379" t="s">
        <v>57</v>
      </c>
      <c r="M125" s="380"/>
      <c r="N125" s="381" t="s">
        <v>57</v>
      </c>
      <c r="O125" s="382"/>
      <c r="P125" s="380"/>
      <c r="Q125" s="380"/>
      <c r="R125" s="383"/>
      <c r="S125" s="384">
        <f>IF(Table_1[[#This Row],[Kesto (min) /tapaaminen]]&lt;1,0,(Table_1[[#This Row],[Sisältöjen määrä 
]]*Table_1[[#This Row],[Kesto (min) /tapaaminen]]*Table_1[[#This Row],[Tapaamis-kerrat /osallistuja]]))</f>
        <v>0</v>
      </c>
      <c r="T125" s="355" t="str">
        <f>IF(Table_1[[#This Row],[SISÄLLÖN NIMI]]="","",IF(Table_1[[#This Row],[Toteutuminen]]="Ei osallistujia",0,IF(Table_1[[#This Row],[Toteutuminen]]="Peruttu",0,1)))</f>
        <v/>
      </c>
      <c r="U125" s="385"/>
      <c r="V125" s="374"/>
      <c r="W125" s="386"/>
      <c r="X125" s="387">
        <f>Table_1[[#This Row],[Kävijämäärä a) lapset]]+Table_1[[#This Row],[Kävijämäärä b) aikuiset]]</f>
        <v>0</v>
      </c>
      <c r="Y125" s="387">
        <f>IF(Table_1[[#This Row],[Kokonaiskävijämäärä]]&lt;1,0,Table_1[[#This Row],[Kävijämäärä a) lapset]]*Table_1[[#This Row],[Tapaamis-kerrat /osallistuja]])</f>
        <v>0</v>
      </c>
      <c r="Z125" s="387">
        <f>IF(Table_1[[#This Row],[Kokonaiskävijämäärä]]&lt;1,0,Table_1[[#This Row],[Kävijämäärä b) aikuiset]]*Table_1[[#This Row],[Tapaamis-kerrat /osallistuja]])</f>
        <v>0</v>
      </c>
      <c r="AA125" s="387">
        <f>IF(Table_1[[#This Row],[Kokonaiskävijämäärä]]&lt;1,0,Table_1[[#This Row],[Kokonaiskävijämäärä]]*Table_1[[#This Row],[Tapaamis-kerrat /osallistuja]])</f>
        <v>0</v>
      </c>
      <c r="AB125" s="379" t="s">
        <v>57</v>
      </c>
      <c r="AC125" s="454"/>
      <c r="AD125" s="455"/>
      <c r="AE125" s="463"/>
      <c r="AF125" s="388" t="s">
        <v>57</v>
      </c>
      <c r="AG125" s="389" t="s">
        <v>57</v>
      </c>
      <c r="AH125" s="390" t="s">
        <v>57</v>
      </c>
      <c r="AI125" s="390" t="s">
        <v>57</v>
      </c>
      <c r="AJ125" s="391" t="s">
        <v>56</v>
      </c>
      <c r="AK125" s="392" t="s">
        <v>57</v>
      </c>
      <c r="AL125" s="392" t="s">
        <v>57</v>
      </c>
      <c r="AM125" s="392" t="s">
        <v>57</v>
      </c>
      <c r="AN125" s="393" t="s">
        <v>57</v>
      </c>
      <c r="AO125" s="394" t="s">
        <v>57</v>
      </c>
    </row>
    <row r="126" spans="1:41" ht="15.75" customHeight="1" x14ac:dyDescent="0.3">
      <c r="A126" s="371"/>
      <c r="B126" s="372"/>
      <c r="C126" s="373" t="s">
        <v>43</v>
      </c>
      <c r="D126" s="374" t="str">
        <f>IF(Table_1[[#This Row],[SISÄLLÖN NIMI]]="","",1)</f>
        <v/>
      </c>
      <c r="E126" s="375"/>
      <c r="F126" s="375"/>
      <c r="G126" s="373" t="s">
        <v>57</v>
      </c>
      <c r="H126" s="376" t="s">
        <v>57</v>
      </c>
      <c r="I126" s="377" t="s">
        <v>57</v>
      </c>
      <c r="J126" s="378" t="s">
        <v>47</v>
      </c>
      <c r="K126" s="376" t="s">
        <v>57</v>
      </c>
      <c r="L126" s="379" t="s">
        <v>57</v>
      </c>
      <c r="M126" s="380"/>
      <c r="N126" s="381" t="s">
        <v>57</v>
      </c>
      <c r="O126" s="382"/>
      <c r="P126" s="380"/>
      <c r="Q126" s="380"/>
      <c r="R126" s="383"/>
      <c r="S126" s="384">
        <f>IF(Table_1[[#This Row],[Kesto (min) /tapaaminen]]&lt;1,0,(Table_1[[#This Row],[Sisältöjen määrä 
]]*Table_1[[#This Row],[Kesto (min) /tapaaminen]]*Table_1[[#This Row],[Tapaamis-kerrat /osallistuja]]))</f>
        <v>0</v>
      </c>
      <c r="T126" s="355" t="str">
        <f>IF(Table_1[[#This Row],[SISÄLLÖN NIMI]]="","",IF(Table_1[[#This Row],[Toteutuminen]]="Ei osallistujia",0,IF(Table_1[[#This Row],[Toteutuminen]]="Peruttu",0,1)))</f>
        <v/>
      </c>
      <c r="U126" s="385"/>
      <c r="V126" s="374"/>
      <c r="W126" s="386"/>
      <c r="X126" s="387">
        <f>Table_1[[#This Row],[Kävijämäärä a) lapset]]+Table_1[[#This Row],[Kävijämäärä b) aikuiset]]</f>
        <v>0</v>
      </c>
      <c r="Y126" s="387">
        <f>IF(Table_1[[#This Row],[Kokonaiskävijämäärä]]&lt;1,0,Table_1[[#This Row],[Kävijämäärä a) lapset]]*Table_1[[#This Row],[Tapaamis-kerrat /osallistuja]])</f>
        <v>0</v>
      </c>
      <c r="Z126" s="387">
        <f>IF(Table_1[[#This Row],[Kokonaiskävijämäärä]]&lt;1,0,Table_1[[#This Row],[Kävijämäärä b) aikuiset]]*Table_1[[#This Row],[Tapaamis-kerrat /osallistuja]])</f>
        <v>0</v>
      </c>
      <c r="AA126" s="387">
        <f>IF(Table_1[[#This Row],[Kokonaiskävijämäärä]]&lt;1,0,Table_1[[#This Row],[Kokonaiskävijämäärä]]*Table_1[[#This Row],[Tapaamis-kerrat /osallistuja]])</f>
        <v>0</v>
      </c>
      <c r="AB126" s="379" t="s">
        <v>57</v>
      </c>
      <c r="AC126" s="454"/>
      <c r="AD126" s="455"/>
      <c r="AE126" s="463"/>
      <c r="AF126" s="388" t="s">
        <v>57</v>
      </c>
      <c r="AG126" s="389" t="s">
        <v>57</v>
      </c>
      <c r="AH126" s="390" t="s">
        <v>57</v>
      </c>
      <c r="AI126" s="390" t="s">
        <v>57</v>
      </c>
      <c r="AJ126" s="391" t="s">
        <v>56</v>
      </c>
      <c r="AK126" s="392" t="s">
        <v>57</v>
      </c>
      <c r="AL126" s="392" t="s">
        <v>57</v>
      </c>
      <c r="AM126" s="392" t="s">
        <v>57</v>
      </c>
      <c r="AN126" s="393" t="s">
        <v>57</v>
      </c>
      <c r="AO126" s="394" t="s">
        <v>57</v>
      </c>
    </row>
    <row r="127" spans="1:41" ht="15.75" customHeight="1" x14ac:dyDescent="0.3">
      <c r="A127" s="371"/>
      <c r="B127" s="372"/>
      <c r="C127" s="373" t="s">
        <v>43</v>
      </c>
      <c r="D127" s="374" t="str">
        <f>IF(Table_1[[#This Row],[SISÄLLÖN NIMI]]="","",1)</f>
        <v/>
      </c>
      <c r="E127" s="375"/>
      <c r="F127" s="375"/>
      <c r="G127" s="373" t="s">
        <v>57</v>
      </c>
      <c r="H127" s="376" t="s">
        <v>57</v>
      </c>
      <c r="I127" s="377" t="s">
        <v>57</v>
      </c>
      <c r="J127" s="378" t="s">
        <v>47</v>
      </c>
      <c r="K127" s="376" t="s">
        <v>57</v>
      </c>
      <c r="L127" s="379" t="s">
        <v>57</v>
      </c>
      <c r="M127" s="380"/>
      <c r="N127" s="381" t="s">
        <v>57</v>
      </c>
      <c r="O127" s="382"/>
      <c r="P127" s="380"/>
      <c r="Q127" s="380"/>
      <c r="R127" s="383"/>
      <c r="S127" s="384">
        <f>IF(Table_1[[#This Row],[Kesto (min) /tapaaminen]]&lt;1,0,(Table_1[[#This Row],[Sisältöjen määrä 
]]*Table_1[[#This Row],[Kesto (min) /tapaaminen]]*Table_1[[#This Row],[Tapaamis-kerrat /osallistuja]]))</f>
        <v>0</v>
      </c>
      <c r="T127" s="355" t="str">
        <f>IF(Table_1[[#This Row],[SISÄLLÖN NIMI]]="","",IF(Table_1[[#This Row],[Toteutuminen]]="Ei osallistujia",0,IF(Table_1[[#This Row],[Toteutuminen]]="Peruttu",0,1)))</f>
        <v/>
      </c>
      <c r="U127" s="385"/>
      <c r="V127" s="374"/>
      <c r="W127" s="386"/>
      <c r="X127" s="387">
        <f>Table_1[[#This Row],[Kävijämäärä a) lapset]]+Table_1[[#This Row],[Kävijämäärä b) aikuiset]]</f>
        <v>0</v>
      </c>
      <c r="Y127" s="387">
        <f>IF(Table_1[[#This Row],[Kokonaiskävijämäärä]]&lt;1,0,Table_1[[#This Row],[Kävijämäärä a) lapset]]*Table_1[[#This Row],[Tapaamis-kerrat /osallistuja]])</f>
        <v>0</v>
      </c>
      <c r="Z127" s="387">
        <f>IF(Table_1[[#This Row],[Kokonaiskävijämäärä]]&lt;1,0,Table_1[[#This Row],[Kävijämäärä b) aikuiset]]*Table_1[[#This Row],[Tapaamis-kerrat /osallistuja]])</f>
        <v>0</v>
      </c>
      <c r="AA127" s="387">
        <f>IF(Table_1[[#This Row],[Kokonaiskävijämäärä]]&lt;1,0,Table_1[[#This Row],[Kokonaiskävijämäärä]]*Table_1[[#This Row],[Tapaamis-kerrat /osallistuja]])</f>
        <v>0</v>
      </c>
      <c r="AB127" s="379" t="s">
        <v>57</v>
      </c>
      <c r="AC127" s="454"/>
      <c r="AD127" s="455"/>
      <c r="AE127" s="463"/>
      <c r="AF127" s="388" t="s">
        <v>57</v>
      </c>
      <c r="AG127" s="389" t="s">
        <v>57</v>
      </c>
      <c r="AH127" s="390" t="s">
        <v>57</v>
      </c>
      <c r="AI127" s="390" t="s">
        <v>57</v>
      </c>
      <c r="AJ127" s="391" t="s">
        <v>56</v>
      </c>
      <c r="AK127" s="392" t="s">
        <v>57</v>
      </c>
      <c r="AL127" s="392" t="s">
        <v>57</v>
      </c>
      <c r="AM127" s="392" t="s">
        <v>57</v>
      </c>
      <c r="AN127" s="393" t="s">
        <v>57</v>
      </c>
      <c r="AO127" s="394" t="s">
        <v>57</v>
      </c>
    </row>
    <row r="128" spans="1:41" ht="15.75" customHeight="1" x14ac:dyDescent="0.3">
      <c r="A128" s="371"/>
      <c r="B128" s="372"/>
      <c r="C128" s="373" t="s">
        <v>43</v>
      </c>
      <c r="D128" s="374" t="str">
        <f>IF(Table_1[[#This Row],[SISÄLLÖN NIMI]]="","",1)</f>
        <v/>
      </c>
      <c r="E128" s="375"/>
      <c r="F128" s="375"/>
      <c r="G128" s="373" t="s">
        <v>57</v>
      </c>
      <c r="H128" s="376" t="s">
        <v>57</v>
      </c>
      <c r="I128" s="377" t="s">
        <v>57</v>
      </c>
      <c r="J128" s="378" t="s">
        <v>47</v>
      </c>
      <c r="K128" s="376" t="s">
        <v>57</v>
      </c>
      <c r="L128" s="379" t="s">
        <v>57</v>
      </c>
      <c r="M128" s="380"/>
      <c r="N128" s="381" t="s">
        <v>57</v>
      </c>
      <c r="O128" s="382"/>
      <c r="P128" s="380"/>
      <c r="Q128" s="380"/>
      <c r="R128" s="383"/>
      <c r="S128" s="384">
        <f>IF(Table_1[[#This Row],[Kesto (min) /tapaaminen]]&lt;1,0,(Table_1[[#This Row],[Sisältöjen määrä 
]]*Table_1[[#This Row],[Kesto (min) /tapaaminen]]*Table_1[[#This Row],[Tapaamis-kerrat /osallistuja]]))</f>
        <v>0</v>
      </c>
      <c r="T128" s="355" t="str">
        <f>IF(Table_1[[#This Row],[SISÄLLÖN NIMI]]="","",IF(Table_1[[#This Row],[Toteutuminen]]="Ei osallistujia",0,IF(Table_1[[#This Row],[Toteutuminen]]="Peruttu",0,1)))</f>
        <v/>
      </c>
      <c r="U128" s="385"/>
      <c r="V128" s="374"/>
      <c r="W128" s="386"/>
      <c r="X128" s="387">
        <f>Table_1[[#This Row],[Kävijämäärä a) lapset]]+Table_1[[#This Row],[Kävijämäärä b) aikuiset]]</f>
        <v>0</v>
      </c>
      <c r="Y128" s="387">
        <f>IF(Table_1[[#This Row],[Kokonaiskävijämäärä]]&lt;1,0,Table_1[[#This Row],[Kävijämäärä a) lapset]]*Table_1[[#This Row],[Tapaamis-kerrat /osallistuja]])</f>
        <v>0</v>
      </c>
      <c r="Z128" s="387">
        <f>IF(Table_1[[#This Row],[Kokonaiskävijämäärä]]&lt;1,0,Table_1[[#This Row],[Kävijämäärä b) aikuiset]]*Table_1[[#This Row],[Tapaamis-kerrat /osallistuja]])</f>
        <v>0</v>
      </c>
      <c r="AA128" s="387">
        <f>IF(Table_1[[#This Row],[Kokonaiskävijämäärä]]&lt;1,0,Table_1[[#This Row],[Kokonaiskävijämäärä]]*Table_1[[#This Row],[Tapaamis-kerrat /osallistuja]])</f>
        <v>0</v>
      </c>
      <c r="AB128" s="379" t="s">
        <v>57</v>
      </c>
      <c r="AC128" s="454"/>
      <c r="AD128" s="455"/>
      <c r="AE128" s="463"/>
      <c r="AF128" s="388" t="s">
        <v>57</v>
      </c>
      <c r="AG128" s="389" t="s">
        <v>57</v>
      </c>
      <c r="AH128" s="390" t="s">
        <v>57</v>
      </c>
      <c r="AI128" s="390" t="s">
        <v>57</v>
      </c>
      <c r="AJ128" s="391" t="s">
        <v>56</v>
      </c>
      <c r="AK128" s="392" t="s">
        <v>57</v>
      </c>
      <c r="AL128" s="392" t="s">
        <v>57</v>
      </c>
      <c r="AM128" s="392" t="s">
        <v>57</v>
      </c>
      <c r="AN128" s="393" t="s">
        <v>57</v>
      </c>
      <c r="AO128" s="394" t="s">
        <v>57</v>
      </c>
    </row>
    <row r="129" spans="1:41" ht="15.75" customHeight="1" x14ac:dyDescent="0.3">
      <c r="A129" s="371"/>
      <c r="B129" s="372"/>
      <c r="C129" s="373" t="s">
        <v>43</v>
      </c>
      <c r="D129" s="374" t="str">
        <f>IF(Table_1[[#This Row],[SISÄLLÖN NIMI]]="","",1)</f>
        <v/>
      </c>
      <c r="E129" s="375"/>
      <c r="F129" s="375"/>
      <c r="G129" s="373" t="s">
        <v>57</v>
      </c>
      <c r="H129" s="376" t="s">
        <v>57</v>
      </c>
      <c r="I129" s="377" t="s">
        <v>57</v>
      </c>
      <c r="J129" s="378" t="s">
        <v>47</v>
      </c>
      <c r="K129" s="376" t="s">
        <v>57</v>
      </c>
      <c r="L129" s="379" t="s">
        <v>57</v>
      </c>
      <c r="M129" s="380"/>
      <c r="N129" s="381" t="s">
        <v>57</v>
      </c>
      <c r="O129" s="382"/>
      <c r="P129" s="380"/>
      <c r="Q129" s="380"/>
      <c r="R129" s="383"/>
      <c r="S129" s="384">
        <f>IF(Table_1[[#This Row],[Kesto (min) /tapaaminen]]&lt;1,0,(Table_1[[#This Row],[Sisältöjen määrä 
]]*Table_1[[#This Row],[Kesto (min) /tapaaminen]]*Table_1[[#This Row],[Tapaamis-kerrat /osallistuja]]))</f>
        <v>0</v>
      </c>
      <c r="T129" s="355" t="str">
        <f>IF(Table_1[[#This Row],[SISÄLLÖN NIMI]]="","",IF(Table_1[[#This Row],[Toteutuminen]]="Ei osallistujia",0,IF(Table_1[[#This Row],[Toteutuminen]]="Peruttu",0,1)))</f>
        <v/>
      </c>
      <c r="U129" s="385"/>
      <c r="V129" s="374"/>
      <c r="W129" s="386"/>
      <c r="X129" s="387">
        <f>Table_1[[#This Row],[Kävijämäärä a) lapset]]+Table_1[[#This Row],[Kävijämäärä b) aikuiset]]</f>
        <v>0</v>
      </c>
      <c r="Y129" s="387">
        <f>IF(Table_1[[#This Row],[Kokonaiskävijämäärä]]&lt;1,0,Table_1[[#This Row],[Kävijämäärä a) lapset]]*Table_1[[#This Row],[Tapaamis-kerrat /osallistuja]])</f>
        <v>0</v>
      </c>
      <c r="Z129" s="387">
        <f>IF(Table_1[[#This Row],[Kokonaiskävijämäärä]]&lt;1,0,Table_1[[#This Row],[Kävijämäärä b) aikuiset]]*Table_1[[#This Row],[Tapaamis-kerrat /osallistuja]])</f>
        <v>0</v>
      </c>
      <c r="AA129" s="387">
        <f>IF(Table_1[[#This Row],[Kokonaiskävijämäärä]]&lt;1,0,Table_1[[#This Row],[Kokonaiskävijämäärä]]*Table_1[[#This Row],[Tapaamis-kerrat /osallistuja]])</f>
        <v>0</v>
      </c>
      <c r="AB129" s="379" t="s">
        <v>57</v>
      </c>
      <c r="AC129" s="454"/>
      <c r="AD129" s="455"/>
      <c r="AE129" s="463"/>
      <c r="AF129" s="388" t="s">
        <v>57</v>
      </c>
      <c r="AG129" s="389" t="s">
        <v>57</v>
      </c>
      <c r="AH129" s="390" t="s">
        <v>57</v>
      </c>
      <c r="AI129" s="390" t="s">
        <v>57</v>
      </c>
      <c r="AJ129" s="391" t="s">
        <v>56</v>
      </c>
      <c r="AK129" s="392" t="s">
        <v>57</v>
      </c>
      <c r="AL129" s="392" t="s">
        <v>57</v>
      </c>
      <c r="AM129" s="392" t="s">
        <v>57</v>
      </c>
      <c r="AN129" s="393" t="s">
        <v>57</v>
      </c>
      <c r="AO129" s="394" t="s">
        <v>57</v>
      </c>
    </row>
    <row r="130" spans="1:41" ht="15.75" customHeight="1" x14ac:dyDescent="0.3">
      <c r="A130" s="371"/>
      <c r="B130" s="372"/>
      <c r="C130" s="373" t="s">
        <v>43</v>
      </c>
      <c r="D130" s="374" t="str">
        <f>IF(Table_1[[#This Row],[SISÄLLÖN NIMI]]="","",1)</f>
        <v/>
      </c>
      <c r="E130" s="375"/>
      <c r="F130" s="375"/>
      <c r="G130" s="373" t="s">
        <v>57</v>
      </c>
      <c r="H130" s="376" t="s">
        <v>57</v>
      </c>
      <c r="I130" s="377" t="s">
        <v>57</v>
      </c>
      <c r="J130" s="378" t="s">
        <v>47</v>
      </c>
      <c r="K130" s="376" t="s">
        <v>57</v>
      </c>
      <c r="L130" s="379" t="s">
        <v>57</v>
      </c>
      <c r="M130" s="380"/>
      <c r="N130" s="381" t="s">
        <v>57</v>
      </c>
      <c r="O130" s="382"/>
      <c r="P130" s="380"/>
      <c r="Q130" s="380"/>
      <c r="R130" s="383"/>
      <c r="S130" s="384">
        <f>IF(Table_1[[#This Row],[Kesto (min) /tapaaminen]]&lt;1,0,(Table_1[[#This Row],[Sisältöjen määrä 
]]*Table_1[[#This Row],[Kesto (min) /tapaaminen]]*Table_1[[#This Row],[Tapaamis-kerrat /osallistuja]]))</f>
        <v>0</v>
      </c>
      <c r="T130" s="355" t="str">
        <f>IF(Table_1[[#This Row],[SISÄLLÖN NIMI]]="","",IF(Table_1[[#This Row],[Toteutuminen]]="Ei osallistujia",0,IF(Table_1[[#This Row],[Toteutuminen]]="Peruttu",0,1)))</f>
        <v/>
      </c>
      <c r="U130" s="385"/>
      <c r="V130" s="374"/>
      <c r="W130" s="386"/>
      <c r="X130" s="387">
        <f>Table_1[[#This Row],[Kävijämäärä a) lapset]]+Table_1[[#This Row],[Kävijämäärä b) aikuiset]]</f>
        <v>0</v>
      </c>
      <c r="Y130" s="387">
        <f>IF(Table_1[[#This Row],[Kokonaiskävijämäärä]]&lt;1,0,Table_1[[#This Row],[Kävijämäärä a) lapset]]*Table_1[[#This Row],[Tapaamis-kerrat /osallistuja]])</f>
        <v>0</v>
      </c>
      <c r="Z130" s="387">
        <f>IF(Table_1[[#This Row],[Kokonaiskävijämäärä]]&lt;1,0,Table_1[[#This Row],[Kävijämäärä b) aikuiset]]*Table_1[[#This Row],[Tapaamis-kerrat /osallistuja]])</f>
        <v>0</v>
      </c>
      <c r="AA130" s="387">
        <f>IF(Table_1[[#This Row],[Kokonaiskävijämäärä]]&lt;1,0,Table_1[[#This Row],[Kokonaiskävijämäärä]]*Table_1[[#This Row],[Tapaamis-kerrat /osallistuja]])</f>
        <v>0</v>
      </c>
      <c r="AB130" s="379" t="s">
        <v>57</v>
      </c>
      <c r="AC130" s="454"/>
      <c r="AD130" s="455"/>
      <c r="AE130" s="463"/>
      <c r="AF130" s="388" t="s">
        <v>57</v>
      </c>
      <c r="AG130" s="389" t="s">
        <v>57</v>
      </c>
      <c r="AH130" s="390" t="s">
        <v>57</v>
      </c>
      <c r="AI130" s="390" t="s">
        <v>57</v>
      </c>
      <c r="AJ130" s="391" t="s">
        <v>56</v>
      </c>
      <c r="AK130" s="392" t="s">
        <v>57</v>
      </c>
      <c r="AL130" s="392" t="s">
        <v>57</v>
      </c>
      <c r="AM130" s="392" t="s">
        <v>57</v>
      </c>
      <c r="AN130" s="393" t="s">
        <v>57</v>
      </c>
      <c r="AO130" s="394" t="s">
        <v>57</v>
      </c>
    </row>
    <row r="131" spans="1:41" ht="15.75" customHeight="1" x14ac:dyDescent="0.3">
      <c r="A131" s="371"/>
      <c r="B131" s="372"/>
      <c r="C131" s="373" t="s">
        <v>43</v>
      </c>
      <c r="D131" s="374" t="str">
        <f>IF(Table_1[[#This Row],[SISÄLLÖN NIMI]]="","",1)</f>
        <v/>
      </c>
      <c r="E131" s="375"/>
      <c r="F131" s="375"/>
      <c r="G131" s="373" t="s">
        <v>57</v>
      </c>
      <c r="H131" s="376" t="s">
        <v>57</v>
      </c>
      <c r="I131" s="377" t="s">
        <v>57</v>
      </c>
      <c r="J131" s="378" t="s">
        <v>47</v>
      </c>
      <c r="K131" s="376" t="s">
        <v>57</v>
      </c>
      <c r="L131" s="379" t="s">
        <v>57</v>
      </c>
      <c r="M131" s="380"/>
      <c r="N131" s="381" t="s">
        <v>57</v>
      </c>
      <c r="O131" s="382"/>
      <c r="P131" s="380"/>
      <c r="Q131" s="380"/>
      <c r="R131" s="383"/>
      <c r="S131" s="384">
        <f>IF(Table_1[[#This Row],[Kesto (min) /tapaaminen]]&lt;1,0,(Table_1[[#This Row],[Sisältöjen määrä 
]]*Table_1[[#This Row],[Kesto (min) /tapaaminen]]*Table_1[[#This Row],[Tapaamis-kerrat /osallistuja]]))</f>
        <v>0</v>
      </c>
      <c r="T131" s="355" t="str">
        <f>IF(Table_1[[#This Row],[SISÄLLÖN NIMI]]="","",IF(Table_1[[#This Row],[Toteutuminen]]="Ei osallistujia",0,IF(Table_1[[#This Row],[Toteutuminen]]="Peruttu",0,1)))</f>
        <v/>
      </c>
      <c r="U131" s="385"/>
      <c r="V131" s="374"/>
      <c r="W131" s="386"/>
      <c r="X131" s="387">
        <f>Table_1[[#This Row],[Kävijämäärä a) lapset]]+Table_1[[#This Row],[Kävijämäärä b) aikuiset]]</f>
        <v>0</v>
      </c>
      <c r="Y131" s="387">
        <f>IF(Table_1[[#This Row],[Kokonaiskävijämäärä]]&lt;1,0,Table_1[[#This Row],[Kävijämäärä a) lapset]]*Table_1[[#This Row],[Tapaamis-kerrat /osallistuja]])</f>
        <v>0</v>
      </c>
      <c r="Z131" s="387">
        <f>IF(Table_1[[#This Row],[Kokonaiskävijämäärä]]&lt;1,0,Table_1[[#This Row],[Kävijämäärä b) aikuiset]]*Table_1[[#This Row],[Tapaamis-kerrat /osallistuja]])</f>
        <v>0</v>
      </c>
      <c r="AA131" s="387">
        <f>IF(Table_1[[#This Row],[Kokonaiskävijämäärä]]&lt;1,0,Table_1[[#This Row],[Kokonaiskävijämäärä]]*Table_1[[#This Row],[Tapaamis-kerrat /osallistuja]])</f>
        <v>0</v>
      </c>
      <c r="AB131" s="379" t="s">
        <v>57</v>
      </c>
      <c r="AC131" s="454"/>
      <c r="AD131" s="455"/>
      <c r="AE131" s="463"/>
      <c r="AF131" s="388" t="s">
        <v>57</v>
      </c>
      <c r="AG131" s="389" t="s">
        <v>57</v>
      </c>
      <c r="AH131" s="390" t="s">
        <v>57</v>
      </c>
      <c r="AI131" s="390" t="s">
        <v>57</v>
      </c>
      <c r="AJ131" s="391" t="s">
        <v>56</v>
      </c>
      <c r="AK131" s="392" t="s">
        <v>57</v>
      </c>
      <c r="AL131" s="392" t="s">
        <v>57</v>
      </c>
      <c r="AM131" s="392" t="s">
        <v>57</v>
      </c>
      <c r="AN131" s="393" t="s">
        <v>57</v>
      </c>
      <c r="AO131" s="394" t="s">
        <v>57</v>
      </c>
    </row>
    <row r="132" spans="1:41" ht="15.75" customHeight="1" x14ac:dyDescent="0.3">
      <c r="A132" s="371"/>
      <c r="B132" s="372"/>
      <c r="C132" s="373" t="s">
        <v>43</v>
      </c>
      <c r="D132" s="374" t="str">
        <f>IF(Table_1[[#This Row],[SISÄLLÖN NIMI]]="","",1)</f>
        <v/>
      </c>
      <c r="E132" s="375"/>
      <c r="F132" s="375"/>
      <c r="G132" s="373" t="s">
        <v>57</v>
      </c>
      <c r="H132" s="376" t="s">
        <v>57</v>
      </c>
      <c r="I132" s="377" t="s">
        <v>57</v>
      </c>
      <c r="J132" s="378" t="s">
        <v>47</v>
      </c>
      <c r="K132" s="376" t="s">
        <v>57</v>
      </c>
      <c r="L132" s="379" t="s">
        <v>57</v>
      </c>
      <c r="M132" s="380"/>
      <c r="N132" s="381" t="s">
        <v>57</v>
      </c>
      <c r="O132" s="382"/>
      <c r="P132" s="380"/>
      <c r="Q132" s="380"/>
      <c r="R132" s="383"/>
      <c r="S132" s="384">
        <f>IF(Table_1[[#This Row],[Kesto (min) /tapaaminen]]&lt;1,0,(Table_1[[#This Row],[Sisältöjen määrä 
]]*Table_1[[#This Row],[Kesto (min) /tapaaminen]]*Table_1[[#This Row],[Tapaamis-kerrat /osallistuja]]))</f>
        <v>0</v>
      </c>
      <c r="T132" s="355" t="str">
        <f>IF(Table_1[[#This Row],[SISÄLLÖN NIMI]]="","",IF(Table_1[[#This Row],[Toteutuminen]]="Ei osallistujia",0,IF(Table_1[[#This Row],[Toteutuminen]]="Peruttu",0,1)))</f>
        <v/>
      </c>
      <c r="U132" s="385"/>
      <c r="V132" s="374"/>
      <c r="W132" s="386"/>
      <c r="X132" s="387">
        <f>Table_1[[#This Row],[Kävijämäärä a) lapset]]+Table_1[[#This Row],[Kävijämäärä b) aikuiset]]</f>
        <v>0</v>
      </c>
      <c r="Y132" s="387">
        <f>IF(Table_1[[#This Row],[Kokonaiskävijämäärä]]&lt;1,0,Table_1[[#This Row],[Kävijämäärä a) lapset]]*Table_1[[#This Row],[Tapaamis-kerrat /osallistuja]])</f>
        <v>0</v>
      </c>
      <c r="Z132" s="387">
        <f>IF(Table_1[[#This Row],[Kokonaiskävijämäärä]]&lt;1,0,Table_1[[#This Row],[Kävijämäärä b) aikuiset]]*Table_1[[#This Row],[Tapaamis-kerrat /osallistuja]])</f>
        <v>0</v>
      </c>
      <c r="AA132" s="387">
        <f>IF(Table_1[[#This Row],[Kokonaiskävijämäärä]]&lt;1,0,Table_1[[#This Row],[Kokonaiskävijämäärä]]*Table_1[[#This Row],[Tapaamis-kerrat /osallistuja]])</f>
        <v>0</v>
      </c>
      <c r="AB132" s="379" t="s">
        <v>57</v>
      </c>
      <c r="AC132" s="454"/>
      <c r="AD132" s="455"/>
      <c r="AE132" s="463"/>
      <c r="AF132" s="388" t="s">
        <v>57</v>
      </c>
      <c r="AG132" s="389" t="s">
        <v>57</v>
      </c>
      <c r="AH132" s="390" t="s">
        <v>57</v>
      </c>
      <c r="AI132" s="390" t="s">
        <v>57</v>
      </c>
      <c r="AJ132" s="391" t="s">
        <v>56</v>
      </c>
      <c r="AK132" s="392" t="s">
        <v>57</v>
      </c>
      <c r="AL132" s="392" t="s">
        <v>57</v>
      </c>
      <c r="AM132" s="392" t="s">
        <v>57</v>
      </c>
      <c r="AN132" s="393" t="s">
        <v>57</v>
      </c>
      <c r="AO132" s="394" t="s">
        <v>57</v>
      </c>
    </row>
    <row r="133" spans="1:41" ht="15.75" customHeight="1" x14ac:dyDescent="0.3">
      <c r="A133" s="371"/>
      <c r="B133" s="372"/>
      <c r="C133" s="373" t="s">
        <v>43</v>
      </c>
      <c r="D133" s="374" t="str">
        <f>IF(Table_1[[#This Row],[SISÄLLÖN NIMI]]="","",1)</f>
        <v/>
      </c>
      <c r="E133" s="375"/>
      <c r="F133" s="375"/>
      <c r="G133" s="373" t="s">
        <v>57</v>
      </c>
      <c r="H133" s="376" t="s">
        <v>57</v>
      </c>
      <c r="I133" s="377" t="s">
        <v>57</v>
      </c>
      <c r="J133" s="378" t="s">
        <v>47</v>
      </c>
      <c r="K133" s="376" t="s">
        <v>57</v>
      </c>
      <c r="L133" s="379" t="s">
        <v>57</v>
      </c>
      <c r="M133" s="380"/>
      <c r="N133" s="381" t="s">
        <v>57</v>
      </c>
      <c r="O133" s="382"/>
      <c r="P133" s="380"/>
      <c r="Q133" s="380"/>
      <c r="R133" s="383"/>
      <c r="S133" s="384">
        <f>IF(Table_1[[#This Row],[Kesto (min) /tapaaminen]]&lt;1,0,(Table_1[[#This Row],[Sisältöjen määrä 
]]*Table_1[[#This Row],[Kesto (min) /tapaaminen]]*Table_1[[#This Row],[Tapaamis-kerrat /osallistuja]]))</f>
        <v>0</v>
      </c>
      <c r="T133" s="355" t="str">
        <f>IF(Table_1[[#This Row],[SISÄLLÖN NIMI]]="","",IF(Table_1[[#This Row],[Toteutuminen]]="Ei osallistujia",0,IF(Table_1[[#This Row],[Toteutuminen]]="Peruttu",0,1)))</f>
        <v/>
      </c>
      <c r="U133" s="385"/>
      <c r="V133" s="374"/>
      <c r="W133" s="386"/>
      <c r="X133" s="387">
        <f>Table_1[[#This Row],[Kävijämäärä a) lapset]]+Table_1[[#This Row],[Kävijämäärä b) aikuiset]]</f>
        <v>0</v>
      </c>
      <c r="Y133" s="387">
        <f>IF(Table_1[[#This Row],[Kokonaiskävijämäärä]]&lt;1,0,Table_1[[#This Row],[Kävijämäärä a) lapset]]*Table_1[[#This Row],[Tapaamis-kerrat /osallistuja]])</f>
        <v>0</v>
      </c>
      <c r="Z133" s="387">
        <f>IF(Table_1[[#This Row],[Kokonaiskävijämäärä]]&lt;1,0,Table_1[[#This Row],[Kävijämäärä b) aikuiset]]*Table_1[[#This Row],[Tapaamis-kerrat /osallistuja]])</f>
        <v>0</v>
      </c>
      <c r="AA133" s="387">
        <f>IF(Table_1[[#This Row],[Kokonaiskävijämäärä]]&lt;1,0,Table_1[[#This Row],[Kokonaiskävijämäärä]]*Table_1[[#This Row],[Tapaamis-kerrat /osallistuja]])</f>
        <v>0</v>
      </c>
      <c r="AB133" s="379" t="s">
        <v>57</v>
      </c>
      <c r="AC133" s="454"/>
      <c r="AD133" s="455"/>
      <c r="AE133" s="463"/>
      <c r="AF133" s="388" t="s">
        <v>57</v>
      </c>
      <c r="AG133" s="389" t="s">
        <v>57</v>
      </c>
      <c r="AH133" s="390" t="s">
        <v>57</v>
      </c>
      <c r="AI133" s="390" t="s">
        <v>57</v>
      </c>
      <c r="AJ133" s="391" t="s">
        <v>56</v>
      </c>
      <c r="AK133" s="392" t="s">
        <v>57</v>
      </c>
      <c r="AL133" s="392" t="s">
        <v>57</v>
      </c>
      <c r="AM133" s="392" t="s">
        <v>57</v>
      </c>
      <c r="AN133" s="393" t="s">
        <v>57</v>
      </c>
      <c r="AO133" s="394" t="s">
        <v>57</v>
      </c>
    </row>
    <row r="134" spans="1:41" ht="15.75" customHeight="1" x14ac:dyDescent="0.3">
      <c r="A134" s="371"/>
      <c r="B134" s="372"/>
      <c r="C134" s="373" t="s">
        <v>43</v>
      </c>
      <c r="D134" s="374" t="str">
        <f>IF(Table_1[[#This Row],[SISÄLLÖN NIMI]]="","",1)</f>
        <v/>
      </c>
      <c r="E134" s="375"/>
      <c r="F134" s="375"/>
      <c r="G134" s="373" t="s">
        <v>57</v>
      </c>
      <c r="H134" s="376" t="s">
        <v>57</v>
      </c>
      <c r="I134" s="377" t="s">
        <v>57</v>
      </c>
      <c r="J134" s="378" t="s">
        <v>47</v>
      </c>
      <c r="K134" s="376" t="s">
        <v>57</v>
      </c>
      <c r="L134" s="379" t="s">
        <v>57</v>
      </c>
      <c r="M134" s="380"/>
      <c r="N134" s="381" t="s">
        <v>57</v>
      </c>
      <c r="O134" s="382"/>
      <c r="P134" s="380"/>
      <c r="Q134" s="380"/>
      <c r="R134" s="383"/>
      <c r="S134" s="384">
        <f>IF(Table_1[[#This Row],[Kesto (min) /tapaaminen]]&lt;1,0,(Table_1[[#This Row],[Sisältöjen määrä 
]]*Table_1[[#This Row],[Kesto (min) /tapaaminen]]*Table_1[[#This Row],[Tapaamis-kerrat /osallistuja]]))</f>
        <v>0</v>
      </c>
      <c r="T134" s="355" t="str">
        <f>IF(Table_1[[#This Row],[SISÄLLÖN NIMI]]="","",IF(Table_1[[#This Row],[Toteutuminen]]="Ei osallistujia",0,IF(Table_1[[#This Row],[Toteutuminen]]="Peruttu",0,1)))</f>
        <v/>
      </c>
      <c r="U134" s="385"/>
      <c r="V134" s="374"/>
      <c r="W134" s="386"/>
      <c r="X134" s="387">
        <f>Table_1[[#This Row],[Kävijämäärä a) lapset]]+Table_1[[#This Row],[Kävijämäärä b) aikuiset]]</f>
        <v>0</v>
      </c>
      <c r="Y134" s="387">
        <f>IF(Table_1[[#This Row],[Kokonaiskävijämäärä]]&lt;1,0,Table_1[[#This Row],[Kävijämäärä a) lapset]]*Table_1[[#This Row],[Tapaamis-kerrat /osallistuja]])</f>
        <v>0</v>
      </c>
      <c r="Z134" s="387">
        <f>IF(Table_1[[#This Row],[Kokonaiskävijämäärä]]&lt;1,0,Table_1[[#This Row],[Kävijämäärä b) aikuiset]]*Table_1[[#This Row],[Tapaamis-kerrat /osallistuja]])</f>
        <v>0</v>
      </c>
      <c r="AA134" s="387">
        <f>IF(Table_1[[#This Row],[Kokonaiskävijämäärä]]&lt;1,0,Table_1[[#This Row],[Kokonaiskävijämäärä]]*Table_1[[#This Row],[Tapaamis-kerrat /osallistuja]])</f>
        <v>0</v>
      </c>
      <c r="AB134" s="379" t="s">
        <v>57</v>
      </c>
      <c r="AC134" s="454"/>
      <c r="AD134" s="455"/>
      <c r="AE134" s="463"/>
      <c r="AF134" s="388" t="s">
        <v>57</v>
      </c>
      <c r="AG134" s="389" t="s">
        <v>57</v>
      </c>
      <c r="AH134" s="390" t="s">
        <v>57</v>
      </c>
      <c r="AI134" s="390" t="s">
        <v>57</v>
      </c>
      <c r="AJ134" s="391" t="s">
        <v>56</v>
      </c>
      <c r="AK134" s="392" t="s">
        <v>57</v>
      </c>
      <c r="AL134" s="392" t="s">
        <v>57</v>
      </c>
      <c r="AM134" s="392" t="s">
        <v>57</v>
      </c>
      <c r="AN134" s="393" t="s">
        <v>57</v>
      </c>
      <c r="AO134" s="394" t="s">
        <v>57</v>
      </c>
    </row>
    <row r="135" spans="1:41" ht="15.75" customHeight="1" x14ac:dyDescent="0.3">
      <c r="A135" s="371"/>
      <c r="B135" s="372"/>
      <c r="C135" s="373" t="s">
        <v>43</v>
      </c>
      <c r="D135" s="374" t="str">
        <f>IF(Table_1[[#This Row],[SISÄLLÖN NIMI]]="","",1)</f>
        <v/>
      </c>
      <c r="E135" s="375"/>
      <c r="F135" s="375"/>
      <c r="G135" s="373" t="s">
        <v>57</v>
      </c>
      <c r="H135" s="376" t="s">
        <v>57</v>
      </c>
      <c r="I135" s="377" t="s">
        <v>57</v>
      </c>
      <c r="J135" s="378" t="s">
        <v>47</v>
      </c>
      <c r="K135" s="376" t="s">
        <v>57</v>
      </c>
      <c r="L135" s="379" t="s">
        <v>57</v>
      </c>
      <c r="M135" s="380"/>
      <c r="N135" s="381" t="s">
        <v>57</v>
      </c>
      <c r="O135" s="382"/>
      <c r="P135" s="380"/>
      <c r="Q135" s="380"/>
      <c r="R135" s="383"/>
      <c r="S135" s="384">
        <f>IF(Table_1[[#This Row],[Kesto (min) /tapaaminen]]&lt;1,0,(Table_1[[#This Row],[Sisältöjen määrä 
]]*Table_1[[#This Row],[Kesto (min) /tapaaminen]]*Table_1[[#This Row],[Tapaamis-kerrat /osallistuja]]))</f>
        <v>0</v>
      </c>
      <c r="T135" s="355" t="str">
        <f>IF(Table_1[[#This Row],[SISÄLLÖN NIMI]]="","",IF(Table_1[[#This Row],[Toteutuminen]]="Ei osallistujia",0,IF(Table_1[[#This Row],[Toteutuminen]]="Peruttu",0,1)))</f>
        <v/>
      </c>
      <c r="U135" s="385"/>
      <c r="V135" s="374"/>
      <c r="W135" s="386"/>
      <c r="X135" s="387">
        <f>Table_1[[#This Row],[Kävijämäärä a) lapset]]+Table_1[[#This Row],[Kävijämäärä b) aikuiset]]</f>
        <v>0</v>
      </c>
      <c r="Y135" s="387">
        <f>IF(Table_1[[#This Row],[Kokonaiskävijämäärä]]&lt;1,0,Table_1[[#This Row],[Kävijämäärä a) lapset]]*Table_1[[#This Row],[Tapaamis-kerrat /osallistuja]])</f>
        <v>0</v>
      </c>
      <c r="Z135" s="387">
        <f>IF(Table_1[[#This Row],[Kokonaiskävijämäärä]]&lt;1,0,Table_1[[#This Row],[Kävijämäärä b) aikuiset]]*Table_1[[#This Row],[Tapaamis-kerrat /osallistuja]])</f>
        <v>0</v>
      </c>
      <c r="AA135" s="387">
        <f>IF(Table_1[[#This Row],[Kokonaiskävijämäärä]]&lt;1,0,Table_1[[#This Row],[Kokonaiskävijämäärä]]*Table_1[[#This Row],[Tapaamis-kerrat /osallistuja]])</f>
        <v>0</v>
      </c>
      <c r="AB135" s="379" t="s">
        <v>57</v>
      </c>
      <c r="AC135" s="454"/>
      <c r="AD135" s="455"/>
      <c r="AE135" s="463"/>
      <c r="AF135" s="388" t="s">
        <v>57</v>
      </c>
      <c r="AG135" s="389" t="s">
        <v>57</v>
      </c>
      <c r="AH135" s="390" t="s">
        <v>57</v>
      </c>
      <c r="AI135" s="390" t="s">
        <v>57</v>
      </c>
      <c r="AJ135" s="391" t="s">
        <v>56</v>
      </c>
      <c r="AK135" s="392" t="s">
        <v>57</v>
      </c>
      <c r="AL135" s="392" t="s">
        <v>57</v>
      </c>
      <c r="AM135" s="392" t="s">
        <v>57</v>
      </c>
      <c r="AN135" s="393" t="s">
        <v>57</v>
      </c>
      <c r="AO135" s="394" t="s">
        <v>57</v>
      </c>
    </row>
    <row r="136" spans="1:41" ht="15.75" customHeight="1" x14ac:dyDescent="0.3">
      <c r="A136" s="371"/>
      <c r="B136" s="372"/>
      <c r="C136" s="373" t="s">
        <v>43</v>
      </c>
      <c r="D136" s="374" t="str">
        <f>IF(Table_1[[#This Row],[SISÄLLÖN NIMI]]="","",1)</f>
        <v/>
      </c>
      <c r="E136" s="375"/>
      <c r="F136" s="375"/>
      <c r="G136" s="373" t="s">
        <v>57</v>
      </c>
      <c r="H136" s="376" t="s">
        <v>57</v>
      </c>
      <c r="I136" s="377" t="s">
        <v>57</v>
      </c>
      <c r="J136" s="378" t="s">
        <v>47</v>
      </c>
      <c r="K136" s="376" t="s">
        <v>57</v>
      </c>
      <c r="L136" s="379" t="s">
        <v>57</v>
      </c>
      <c r="M136" s="380"/>
      <c r="N136" s="381" t="s">
        <v>57</v>
      </c>
      <c r="O136" s="382"/>
      <c r="P136" s="380"/>
      <c r="Q136" s="380"/>
      <c r="R136" s="383"/>
      <c r="S136" s="384">
        <f>IF(Table_1[[#This Row],[Kesto (min) /tapaaminen]]&lt;1,0,(Table_1[[#This Row],[Sisältöjen määrä 
]]*Table_1[[#This Row],[Kesto (min) /tapaaminen]]*Table_1[[#This Row],[Tapaamis-kerrat /osallistuja]]))</f>
        <v>0</v>
      </c>
      <c r="T136" s="355" t="str">
        <f>IF(Table_1[[#This Row],[SISÄLLÖN NIMI]]="","",IF(Table_1[[#This Row],[Toteutuminen]]="Ei osallistujia",0,IF(Table_1[[#This Row],[Toteutuminen]]="Peruttu",0,1)))</f>
        <v/>
      </c>
      <c r="U136" s="385"/>
      <c r="V136" s="374"/>
      <c r="W136" s="386"/>
      <c r="X136" s="387">
        <f>Table_1[[#This Row],[Kävijämäärä a) lapset]]+Table_1[[#This Row],[Kävijämäärä b) aikuiset]]</f>
        <v>0</v>
      </c>
      <c r="Y136" s="387">
        <f>IF(Table_1[[#This Row],[Kokonaiskävijämäärä]]&lt;1,0,Table_1[[#This Row],[Kävijämäärä a) lapset]]*Table_1[[#This Row],[Tapaamis-kerrat /osallistuja]])</f>
        <v>0</v>
      </c>
      <c r="Z136" s="387">
        <f>IF(Table_1[[#This Row],[Kokonaiskävijämäärä]]&lt;1,0,Table_1[[#This Row],[Kävijämäärä b) aikuiset]]*Table_1[[#This Row],[Tapaamis-kerrat /osallistuja]])</f>
        <v>0</v>
      </c>
      <c r="AA136" s="387">
        <f>IF(Table_1[[#This Row],[Kokonaiskävijämäärä]]&lt;1,0,Table_1[[#This Row],[Kokonaiskävijämäärä]]*Table_1[[#This Row],[Tapaamis-kerrat /osallistuja]])</f>
        <v>0</v>
      </c>
      <c r="AB136" s="379" t="s">
        <v>57</v>
      </c>
      <c r="AC136" s="454"/>
      <c r="AD136" s="455"/>
      <c r="AE136" s="463"/>
      <c r="AF136" s="388" t="s">
        <v>57</v>
      </c>
      <c r="AG136" s="389" t="s">
        <v>57</v>
      </c>
      <c r="AH136" s="390" t="s">
        <v>57</v>
      </c>
      <c r="AI136" s="390" t="s">
        <v>57</v>
      </c>
      <c r="AJ136" s="391" t="s">
        <v>56</v>
      </c>
      <c r="AK136" s="392" t="s">
        <v>57</v>
      </c>
      <c r="AL136" s="392" t="s">
        <v>57</v>
      </c>
      <c r="AM136" s="392" t="s">
        <v>57</v>
      </c>
      <c r="AN136" s="393" t="s">
        <v>57</v>
      </c>
      <c r="AO136" s="394" t="s">
        <v>57</v>
      </c>
    </row>
    <row r="137" spans="1:41" ht="15.75" customHeight="1" x14ac:dyDescent="0.3">
      <c r="A137" s="371"/>
      <c r="B137" s="372"/>
      <c r="C137" s="373" t="s">
        <v>43</v>
      </c>
      <c r="D137" s="374" t="str">
        <f>IF(Table_1[[#This Row],[SISÄLLÖN NIMI]]="","",1)</f>
        <v/>
      </c>
      <c r="E137" s="375"/>
      <c r="F137" s="375"/>
      <c r="G137" s="373" t="s">
        <v>57</v>
      </c>
      <c r="H137" s="376" t="s">
        <v>57</v>
      </c>
      <c r="I137" s="377" t="s">
        <v>57</v>
      </c>
      <c r="J137" s="378" t="s">
        <v>47</v>
      </c>
      <c r="K137" s="376" t="s">
        <v>57</v>
      </c>
      <c r="L137" s="379" t="s">
        <v>57</v>
      </c>
      <c r="M137" s="380"/>
      <c r="N137" s="381" t="s">
        <v>57</v>
      </c>
      <c r="O137" s="382"/>
      <c r="P137" s="380"/>
      <c r="Q137" s="380"/>
      <c r="R137" s="383"/>
      <c r="S137" s="384">
        <f>IF(Table_1[[#This Row],[Kesto (min) /tapaaminen]]&lt;1,0,(Table_1[[#This Row],[Sisältöjen määrä 
]]*Table_1[[#This Row],[Kesto (min) /tapaaminen]]*Table_1[[#This Row],[Tapaamis-kerrat /osallistuja]]))</f>
        <v>0</v>
      </c>
      <c r="T137" s="355" t="str">
        <f>IF(Table_1[[#This Row],[SISÄLLÖN NIMI]]="","",IF(Table_1[[#This Row],[Toteutuminen]]="Ei osallistujia",0,IF(Table_1[[#This Row],[Toteutuminen]]="Peruttu",0,1)))</f>
        <v/>
      </c>
      <c r="U137" s="385"/>
      <c r="V137" s="374"/>
      <c r="W137" s="386"/>
      <c r="X137" s="387">
        <f>Table_1[[#This Row],[Kävijämäärä a) lapset]]+Table_1[[#This Row],[Kävijämäärä b) aikuiset]]</f>
        <v>0</v>
      </c>
      <c r="Y137" s="387">
        <f>IF(Table_1[[#This Row],[Kokonaiskävijämäärä]]&lt;1,0,Table_1[[#This Row],[Kävijämäärä a) lapset]]*Table_1[[#This Row],[Tapaamis-kerrat /osallistuja]])</f>
        <v>0</v>
      </c>
      <c r="Z137" s="387">
        <f>IF(Table_1[[#This Row],[Kokonaiskävijämäärä]]&lt;1,0,Table_1[[#This Row],[Kävijämäärä b) aikuiset]]*Table_1[[#This Row],[Tapaamis-kerrat /osallistuja]])</f>
        <v>0</v>
      </c>
      <c r="AA137" s="387">
        <f>IF(Table_1[[#This Row],[Kokonaiskävijämäärä]]&lt;1,0,Table_1[[#This Row],[Kokonaiskävijämäärä]]*Table_1[[#This Row],[Tapaamis-kerrat /osallistuja]])</f>
        <v>0</v>
      </c>
      <c r="AB137" s="379" t="s">
        <v>57</v>
      </c>
      <c r="AC137" s="454"/>
      <c r="AD137" s="455"/>
      <c r="AE137" s="463"/>
      <c r="AF137" s="388" t="s">
        <v>57</v>
      </c>
      <c r="AG137" s="389" t="s">
        <v>57</v>
      </c>
      <c r="AH137" s="390" t="s">
        <v>57</v>
      </c>
      <c r="AI137" s="390" t="s">
        <v>57</v>
      </c>
      <c r="AJ137" s="391" t="s">
        <v>56</v>
      </c>
      <c r="AK137" s="392" t="s">
        <v>57</v>
      </c>
      <c r="AL137" s="392" t="s">
        <v>57</v>
      </c>
      <c r="AM137" s="392" t="s">
        <v>57</v>
      </c>
      <c r="AN137" s="393" t="s">
        <v>57</v>
      </c>
      <c r="AO137" s="394" t="s">
        <v>57</v>
      </c>
    </row>
    <row r="138" spans="1:41" ht="15.75" customHeight="1" x14ac:dyDescent="0.3">
      <c r="A138" s="371"/>
      <c r="B138" s="372"/>
      <c r="C138" s="373" t="s">
        <v>43</v>
      </c>
      <c r="D138" s="374" t="str">
        <f>IF(Table_1[[#This Row],[SISÄLLÖN NIMI]]="","",1)</f>
        <v/>
      </c>
      <c r="E138" s="375"/>
      <c r="F138" s="375"/>
      <c r="G138" s="373" t="s">
        <v>57</v>
      </c>
      <c r="H138" s="376" t="s">
        <v>57</v>
      </c>
      <c r="I138" s="377" t="s">
        <v>57</v>
      </c>
      <c r="J138" s="378" t="s">
        <v>47</v>
      </c>
      <c r="K138" s="376" t="s">
        <v>57</v>
      </c>
      <c r="L138" s="379" t="s">
        <v>57</v>
      </c>
      <c r="M138" s="380"/>
      <c r="N138" s="381" t="s">
        <v>57</v>
      </c>
      <c r="O138" s="382"/>
      <c r="P138" s="380"/>
      <c r="Q138" s="380"/>
      <c r="R138" s="383"/>
      <c r="S138" s="384">
        <f>IF(Table_1[[#This Row],[Kesto (min) /tapaaminen]]&lt;1,0,(Table_1[[#This Row],[Sisältöjen määrä 
]]*Table_1[[#This Row],[Kesto (min) /tapaaminen]]*Table_1[[#This Row],[Tapaamis-kerrat /osallistuja]]))</f>
        <v>0</v>
      </c>
      <c r="T138" s="355" t="str">
        <f>IF(Table_1[[#This Row],[SISÄLLÖN NIMI]]="","",IF(Table_1[[#This Row],[Toteutuminen]]="Ei osallistujia",0,IF(Table_1[[#This Row],[Toteutuminen]]="Peruttu",0,1)))</f>
        <v/>
      </c>
      <c r="U138" s="385"/>
      <c r="V138" s="374"/>
      <c r="W138" s="386"/>
      <c r="X138" s="387">
        <f>Table_1[[#This Row],[Kävijämäärä a) lapset]]+Table_1[[#This Row],[Kävijämäärä b) aikuiset]]</f>
        <v>0</v>
      </c>
      <c r="Y138" s="387">
        <f>IF(Table_1[[#This Row],[Kokonaiskävijämäärä]]&lt;1,0,Table_1[[#This Row],[Kävijämäärä a) lapset]]*Table_1[[#This Row],[Tapaamis-kerrat /osallistuja]])</f>
        <v>0</v>
      </c>
      <c r="Z138" s="387">
        <f>IF(Table_1[[#This Row],[Kokonaiskävijämäärä]]&lt;1,0,Table_1[[#This Row],[Kävijämäärä b) aikuiset]]*Table_1[[#This Row],[Tapaamis-kerrat /osallistuja]])</f>
        <v>0</v>
      </c>
      <c r="AA138" s="387">
        <f>IF(Table_1[[#This Row],[Kokonaiskävijämäärä]]&lt;1,0,Table_1[[#This Row],[Kokonaiskävijämäärä]]*Table_1[[#This Row],[Tapaamis-kerrat /osallistuja]])</f>
        <v>0</v>
      </c>
      <c r="AB138" s="379" t="s">
        <v>57</v>
      </c>
      <c r="AC138" s="454"/>
      <c r="AD138" s="455"/>
      <c r="AE138" s="463"/>
      <c r="AF138" s="388" t="s">
        <v>57</v>
      </c>
      <c r="AG138" s="389" t="s">
        <v>57</v>
      </c>
      <c r="AH138" s="390" t="s">
        <v>57</v>
      </c>
      <c r="AI138" s="390" t="s">
        <v>57</v>
      </c>
      <c r="AJ138" s="391" t="s">
        <v>56</v>
      </c>
      <c r="AK138" s="392" t="s">
        <v>57</v>
      </c>
      <c r="AL138" s="392" t="s">
        <v>57</v>
      </c>
      <c r="AM138" s="392" t="s">
        <v>57</v>
      </c>
      <c r="AN138" s="393" t="s">
        <v>57</v>
      </c>
      <c r="AO138" s="394" t="s">
        <v>57</v>
      </c>
    </row>
    <row r="139" spans="1:41" ht="15.75" customHeight="1" x14ac:dyDescent="0.3">
      <c r="A139" s="371"/>
      <c r="B139" s="372"/>
      <c r="C139" s="373" t="s">
        <v>43</v>
      </c>
      <c r="D139" s="374" t="str">
        <f>IF(Table_1[[#This Row],[SISÄLLÖN NIMI]]="","",1)</f>
        <v/>
      </c>
      <c r="E139" s="375"/>
      <c r="F139" s="375"/>
      <c r="G139" s="373" t="s">
        <v>57</v>
      </c>
      <c r="H139" s="376" t="s">
        <v>57</v>
      </c>
      <c r="I139" s="377" t="s">
        <v>57</v>
      </c>
      <c r="J139" s="378" t="s">
        <v>47</v>
      </c>
      <c r="K139" s="376" t="s">
        <v>57</v>
      </c>
      <c r="L139" s="379" t="s">
        <v>57</v>
      </c>
      <c r="M139" s="380"/>
      <c r="N139" s="381" t="s">
        <v>57</v>
      </c>
      <c r="O139" s="382"/>
      <c r="P139" s="380"/>
      <c r="Q139" s="380"/>
      <c r="R139" s="383"/>
      <c r="S139" s="384">
        <f>IF(Table_1[[#This Row],[Kesto (min) /tapaaminen]]&lt;1,0,(Table_1[[#This Row],[Sisältöjen määrä 
]]*Table_1[[#This Row],[Kesto (min) /tapaaminen]]*Table_1[[#This Row],[Tapaamis-kerrat /osallistuja]]))</f>
        <v>0</v>
      </c>
      <c r="T139" s="355" t="str">
        <f>IF(Table_1[[#This Row],[SISÄLLÖN NIMI]]="","",IF(Table_1[[#This Row],[Toteutuminen]]="Ei osallistujia",0,IF(Table_1[[#This Row],[Toteutuminen]]="Peruttu",0,1)))</f>
        <v/>
      </c>
      <c r="U139" s="385"/>
      <c r="V139" s="374"/>
      <c r="W139" s="386"/>
      <c r="X139" s="387">
        <f>Table_1[[#This Row],[Kävijämäärä a) lapset]]+Table_1[[#This Row],[Kävijämäärä b) aikuiset]]</f>
        <v>0</v>
      </c>
      <c r="Y139" s="387">
        <f>IF(Table_1[[#This Row],[Kokonaiskävijämäärä]]&lt;1,0,Table_1[[#This Row],[Kävijämäärä a) lapset]]*Table_1[[#This Row],[Tapaamis-kerrat /osallistuja]])</f>
        <v>0</v>
      </c>
      <c r="Z139" s="387">
        <f>IF(Table_1[[#This Row],[Kokonaiskävijämäärä]]&lt;1,0,Table_1[[#This Row],[Kävijämäärä b) aikuiset]]*Table_1[[#This Row],[Tapaamis-kerrat /osallistuja]])</f>
        <v>0</v>
      </c>
      <c r="AA139" s="387">
        <f>IF(Table_1[[#This Row],[Kokonaiskävijämäärä]]&lt;1,0,Table_1[[#This Row],[Kokonaiskävijämäärä]]*Table_1[[#This Row],[Tapaamis-kerrat /osallistuja]])</f>
        <v>0</v>
      </c>
      <c r="AB139" s="379" t="s">
        <v>57</v>
      </c>
      <c r="AC139" s="454"/>
      <c r="AD139" s="455"/>
      <c r="AE139" s="463"/>
      <c r="AF139" s="388" t="s">
        <v>57</v>
      </c>
      <c r="AG139" s="389" t="s">
        <v>57</v>
      </c>
      <c r="AH139" s="390" t="s">
        <v>57</v>
      </c>
      <c r="AI139" s="390" t="s">
        <v>57</v>
      </c>
      <c r="AJ139" s="391" t="s">
        <v>56</v>
      </c>
      <c r="AK139" s="392" t="s">
        <v>57</v>
      </c>
      <c r="AL139" s="392" t="s">
        <v>57</v>
      </c>
      <c r="AM139" s="392" t="s">
        <v>57</v>
      </c>
      <c r="AN139" s="393" t="s">
        <v>57</v>
      </c>
      <c r="AO139" s="394" t="s">
        <v>57</v>
      </c>
    </row>
    <row r="140" spans="1:41" ht="15.75" customHeight="1" x14ac:dyDescent="0.3">
      <c r="A140" s="371"/>
      <c r="B140" s="372"/>
      <c r="C140" s="373" t="s">
        <v>43</v>
      </c>
      <c r="D140" s="374" t="str">
        <f>IF(Table_1[[#This Row],[SISÄLLÖN NIMI]]="","",1)</f>
        <v/>
      </c>
      <c r="E140" s="375"/>
      <c r="F140" s="375"/>
      <c r="G140" s="373" t="s">
        <v>57</v>
      </c>
      <c r="H140" s="376" t="s">
        <v>57</v>
      </c>
      <c r="I140" s="377" t="s">
        <v>57</v>
      </c>
      <c r="J140" s="378" t="s">
        <v>47</v>
      </c>
      <c r="K140" s="376" t="s">
        <v>57</v>
      </c>
      <c r="L140" s="379" t="s">
        <v>57</v>
      </c>
      <c r="M140" s="380"/>
      <c r="N140" s="381" t="s">
        <v>57</v>
      </c>
      <c r="O140" s="382"/>
      <c r="P140" s="380"/>
      <c r="Q140" s="380"/>
      <c r="R140" s="383"/>
      <c r="S140" s="384">
        <f>IF(Table_1[[#This Row],[Kesto (min) /tapaaminen]]&lt;1,0,(Table_1[[#This Row],[Sisältöjen määrä 
]]*Table_1[[#This Row],[Kesto (min) /tapaaminen]]*Table_1[[#This Row],[Tapaamis-kerrat /osallistuja]]))</f>
        <v>0</v>
      </c>
      <c r="T140" s="355" t="str">
        <f>IF(Table_1[[#This Row],[SISÄLLÖN NIMI]]="","",IF(Table_1[[#This Row],[Toteutuminen]]="Ei osallistujia",0,IF(Table_1[[#This Row],[Toteutuminen]]="Peruttu",0,1)))</f>
        <v/>
      </c>
      <c r="U140" s="385"/>
      <c r="V140" s="374"/>
      <c r="W140" s="386"/>
      <c r="X140" s="387">
        <f>Table_1[[#This Row],[Kävijämäärä a) lapset]]+Table_1[[#This Row],[Kävijämäärä b) aikuiset]]</f>
        <v>0</v>
      </c>
      <c r="Y140" s="387">
        <f>IF(Table_1[[#This Row],[Kokonaiskävijämäärä]]&lt;1,0,Table_1[[#This Row],[Kävijämäärä a) lapset]]*Table_1[[#This Row],[Tapaamis-kerrat /osallistuja]])</f>
        <v>0</v>
      </c>
      <c r="Z140" s="387">
        <f>IF(Table_1[[#This Row],[Kokonaiskävijämäärä]]&lt;1,0,Table_1[[#This Row],[Kävijämäärä b) aikuiset]]*Table_1[[#This Row],[Tapaamis-kerrat /osallistuja]])</f>
        <v>0</v>
      </c>
      <c r="AA140" s="387">
        <f>IF(Table_1[[#This Row],[Kokonaiskävijämäärä]]&lt;1,0,Table_1[[#This Row],[Kokonaiskävijämäärä]]*Table_1[[#This Row],[Tapaamis-kerrat /osallistuja]])</f>
        <v>0</v>
      </c>
      <c r="AB140" s="379" t="s">
        <v>57</v>
      </c>
      <c r="AC140" s="454"/>
      <c r="AD140" s="455"/>
      <c r="AE140" s="463"/>
      <c r="AF140" s="388" t="s">
        <v>57</v>
      </c>
      <c r="AG140" s="389" t="s">
        <v>57</v>
      </c>
      <c r="AH140" s="390" t="s">
        <v>57</v>
      </c>
      <c r="AI140" s="390" t="s">
        <v>57</v>
      </c>
      <c r="AJ140" s="391" t="s">
        <v>56</v>
      </c>
      <c r="AK140" s="392" t="s">
        <v>57</v>
      </c>
      <c r="AL140" s="392" t="s">
        <v>57</v>
      </c>
      <c r="AM140" s="392" t="s">
        <v>57</v>
      </c>
      <c r="AN140" s="393" t="s">
        <v>57</v>
      </c>
      <c r="AO140" s="394" t="s">
        <v>57</v>
      </c>
    </row>
    <row r="141" spans="1:41" ht="15.75" customHeight="1" x14ac:dyDescent="0.3">
      <c r="A141" s="371"/>
      <c r="B141" s="372"/>
      <c r="C141" s="373" t="s">
        <v>43</v>
      </c>
      <c r="D141" s="374" t="str">
        <f>IF(Table_1[[#This Row],[SISÄLLÖN NIMI]]="","",1)</f>
        <v/>
      </c>
      <c r="E141" s="375"/>
      <c r="F141" s="375"/>
      <c r="G141" s="373" t="s">
        <v>57</v>
      </c>
      <c r="H141" s="376" t="s">
        <v>57</v>
      </c>
      <c r="I141" s="377" t="s">
        <v>57</v>
      </c>
      <c r="J141" s="378" t="s">
        <v>47</v>
      </c>
      <c r="K141" s="376" t="s">
        <v>57</v>
      </c>
      <c r="L141" s="379" t="s">
        <v>57</v>
      </c>
      <c r="M141" s="380"/>
      <c r="N141" s="381" t="s">
        <v>57</v>
      </c>
      <c r="O141" s="382"/>
      <c r="P141" s="380"/>
      <c r="Q141" s="380"/>
      <c r="R141" s="383"/>
      <c r="S141" s="384">
        <f>IF(Table_1[[#This Row],[Kesto (min) /tapaaminen]]&lt;1,0,(Table_1[[#This Row],[Sisältöjen määrä 
]]*Table_1[[#This Row],[Kesto (min) /tapaaminen]]*Table_1[[#This Row],[Tapaamis-kerrat /osallistuja]]))</f>
        <v>0</v>
      </c>
      <c r="T141" s="355" t="str">
        <f>IF(Table_1[[#This Row],[SISÄLLÖN NIMI]]="","",IF(Table_1[[#This Row],[Toteutuminen]]="Ei osallistujia",0,IF(Table_1[[#This Row],[Toteutuminen]]="Peruttu",0,1)))</f>
        <v/>
      </c>
      <c r="U141" s="385"/>
      <c r="V141" s="374"/>
      <c r="W141" s="386"/>
      <c r="X141" s="387">
        <f>Table_1[[#This Row],[Kävijämäärä a) lapset]]+Table_1[[#This Row],[Kävijämäärä b) aikuiset]]</f>
        <v>0</v>
      </c>
      <c r="Y141" s="387">
        <f>IF(Table_1[[#This Row],[Kokonaiskävijämäärä]]&lt;1,0,Table_1[[#This Row],[Kävijämäärä a) lapset]]*Table_1[[#This Row],[Tapaamis-kerrat /osallistuja]])</f>
        <v>0</v>
      </c>
      <c r="Z141" s="387">
        <f>IF(Table_1[[#This Row],[Kokonaiskävijämäärä]]&lt;1,0,Table_1[[#This Row],[Kävijämäärä b) aikuiset]]*Table_1[[#This Row],[Tapaamis-kerrat /osallistuja]])</f>
        <v>0</v>
      </c>
      <c r="AA141" s="387">
        <f>IF(Table_1[[#This Row],[Kokonaiskävijämäärä]]&lt;1,0,Table_1[[#This Row],[Kokonaiskävijämäärä]]*Table_1[[#This Row],[Tapaamis-kerrat /osallistuja]])</f>
        <v>0</v>
      </c>
      <c r="AB141" s="379" t="s">
        <v>57</v>
      </c>
      <c r="AC141" s="454"/>
      <c r="AD141" s="455"/>
      <c r="AE141" s="463"/>
      <c r="AF141" s="388" t="s">
        <v>57</v>
      </c>
      <c r="AG141" s="389" t="s">
        <v>57</v>
      </c>
      <c r="AH141" s="390" t="s">
        <v>57</v>
      </c>
      <c r="AI141" s="390" t="s">
        <v>57</v>
      </c>
      <c r="AJ141" s="391" t="s">
        <v>56</v>
      </c>
      <c r="AK141" s="392" t="s">
        <v>57</v>
      </c>
      <c r="AL141" s="392" t="s">
        <v>57</v>
      </c>
      <c r="AM141" s="392" t="s">
        <v>57</v>
      </c>
      <c r="AN141" s="393" t="s">
        <v>57</v>
      </c>
      <c r="AO141" s="394" t="s">
        <v>57</v>
      </c>
    </row>
    <row r="142" spans="1:41" ht="15.75" customHeight="1" x14ac:dyDescent="0.3">
      <c r="A142" s="371"/>
      <c r="B142" s="372"/>
      <c r="C142" s="373" t="s">
        <v>43</v>
      </c>
      <c r="D142" s="374" t="str">
        <f>IF(Table_1[[#This Row],[SISÄLLÖN NIMI]]="","",1)</f>
        <v/>
      </c>
      <c r="E142" s="375"/>
      <c r="F142" s="375"/>
      <c r="G142" s="373" t="s">
        <v>57</v>
      </c>
      <c r="H142" s="376" t="s">
        <v>57</v>
      </c>
      <c r="I142" s="377" t="s">
        <v>57</v>
      </c>
      <c r="J142" s="378" t="s">
        <v>47</v>
      </c>
      <c r="K142" s="376" t="s">
        <v>57</v>
      </c>
      <c r="L142" s="379" t="s">
        <v>57</v>
      </c>
      <c r="M142" s="380"/>
      <c r="N142" s="381" t="s">
        <v>57</v>
      </c>
      <c r="O142" s="382"/>
      <c r="P142" s="380"/>
      <c r="Q142" s="380"/>
      <c r="R142" s="383"/>
      <c r="S142" s="384">
        <f>IF(Table_1[[#This Row],[Kesto (min) /tapaaminen]]&lt;1,0,(Table_1[[#This Row],[Sisältöjen määrä 
]]*Table_1[[#This Row],[Kesto (min) /tapaaminen]]*Table_1[[#This Row],[Tapaamis-kerrat /osallistuja]]))</f>
        <v>0</v>
      </c>
      <c r="T142" s="355" t="str">
        <f>IF(Table_1[[#This Row],[SISÄLLÖN NIMI]]="","",IF(Table_1[[#This Row],[Toteutuminen]]="Ei osallistujia",0,IF(Table_1[[#This Row],[Toteutuminen]]="Peruttu",0,1)))</f>
        <v/>
      </c>
      <c r="U142" s="385"/>
      <c r="V142" s="374"/>
      <c r="W142" s="386"/>
      <c r="X142" s="387">
        <f>Table_1[[#This Row],[Kävijämäärä a) lapset]]+Table_1[[#This Row],[Kävijämäärä b) aikuiset]]</f>
        <v>0</v>
      </c>
      <c r="Y142" s="387">
        <f>IF(Table_1[[#This Row],[Kokonaiskävijämäärä]]&lt;1,0,Table_1[[#This Row],[Kävijämäärä a) lapset]]*Table_1[[#This Row],[Tapaamis-kerrat /osallistuja]])</f>
        <v>0</v>
      </c>
      <c r="Z142" s="387">
        <f>IF(Table_1[[#This Row],[Kokonaiskävijämäärä]]&lt;1,0,Table_1[[#This Row],[Kävijämäärä b) aikuiset]]*Table_1[[#This Row],[Tapaamis-kerrat /osallistuja]])</f>
        <v>0</v>
      </c>
      <c r="AA142" s="387">
        <f>IF(Table_1[[#This Row],[Kokonaiskävijämäärä]]&lt;1,0,Table_1[[#This Row],[Kokonaiskävijämäärä]]*Table_1[[#This Row],[Tapaamis-kerrat /osallistuja]])</f>
        <v>0</v>
      </c>
      <c r="AB142" s="379" t="s">
        <v>57</v>
      </c>
      <c r="AC142" s="454"/>
      <c r="AD142" s="455"/>
      <c r="AE142" s="463"/>
      <c r="AF142" s="388" t="s">
        <v>57</v>
      </c>
      <c r="AG142" s="389" t="s">
        <v>57</v>
      </c>
      <c r="AH142" s="390" t="s">
        <v>57</v>
      </c>
      <c r="AI142" s="390" t="s">
        <v>57</v>
      </c>
      <c r="AJ142" s="391" t="s">
        <v>56</v>
      </c>
      <c r="AK142" s="392" t="s">
        <v>57</v>
      </c>
      <c r="AL142" s="392" t="s">
        <v>57</v>
      </c>
      <c r="AM142" s="392" t="s">
        <v>57</v>
      </c>
      <c r="AN142" s="393" t="s">
        <v>57</v>
      </c>
      <c r="AO142" s="394" t="s">
        <v>57</v>
      </c>
    </row>
    <row r="143" spans="1:41" ht="15.75" customHeight="1" x14ac:dyDescent="0.3">
      <c r="A143" s="371"/>
      <c r="B143" s="372"/>
      <c r="C143" s="373" t="s">
        <v>43</v>
      </c>
      <c r="D143" s="374" t="str">
        <f>IF(Table_1[[#This Row],[SISÄLLÖN NIMI]]="","",1)</f>
        <v/>
      </c>
      <c r="E143" s="375"/>
      <c r="F143" s="375"/>
      <c r="G143" s="373" t="s">
        <v>57</v>
      </c>
      <c r="H143" s="376" t="s">
        <v>57</v>
      </c>
      <c r="I143" s="377" t="s">
        <v>57</v>
      </c>
      <c r="J143" s="378" t="s">
        <v>47</v>
      </c>
      <c r="K143" s="376" t="s">
        <v>57</v>
      </c>
      <c r="L143" s="379" t="s">
        <v>57</v>
      </c>
      <c r="M143" s="380"/>
      <c r="N143" s="381" t="s">
        <v>57</v>
      </c>
      <c r="O143" s="382"/>
      <c r="P143" s="380"/>
      <c r="Q143" s="380"/>
      <c r="R143" s="383"/>
      <c r="S143" s="384">
        <f>IF(Table_1[[#This Row],[Kesto (min) /tapaaminen]]&lt;1,0,(Table_1[[#This Row],[Sisältöjen määrä 
]]*Table_1[[#This Row],[Kesto (min) /tapaaminen]]*Table_1[[#This Row],[Tapaamis-kerrat /osallistuja]]))</f>
        <v>0</v>
      </c>
      <c r="T143" s="355" t="str">
        <f>IF(Table_1[[#This Row],[SISÄLLÖN NIMI]]="","",IF(Table_1[[#This Row],[Toteutuminen]]="Ei osallistujia",0,IF(Table_1[[#This Row],[Toteutuminen]]="Peruttu",0,1)))</f>
        <v/>
      </c>
      <c r="U143" s="385"/>
      <c r="V143" s="374"/>
      <c r="W143" s="386"/>
      <c r="X143" s="387">
        <f>Table_1[[#This Row],[Kävijämäärä a) lapset]]+Table_1[[#This Row],[Kävijämäärä b) aikuiset]]</f>
        <v>0</v>
      </c>
      <c r="Y143" s="387">
        <f>IF(Table_1[[#This Row],[Kokonaiskävijämäärä]]&lt;1,0,Table_1[[#This Row],[Kävijämäärä a) lapset]]*Table_1[[#This Row],[Tapaamis-kerrat /osallistuja]])</f>
        <v>0</v>
      </c>
      <c r="Z143" s="387">
        <f>IF(Table_1[[#This Row],[Kokonaiskävijämäärä]]&lt;1,0,Table_1[[#This Row],[Kävijämäärä b) aikuiset]]*Table_1[[#This Row],[Tapaamis-kerrat /osallistuja]])</f>
        <v>0</v>
      </c>
      <c r="AA143" s="387">
        <f>IF(Table_1[[#This Row],[Kokonaiskävijämäärä]]&lt;1,0,Table_1[[#This Row],[Kokonaiskävijämäärä]]*Table_1[[#This Row],[Tapaamis-kerrat /osallistuja]])</f>
        <v>0</v>
      </c>
      <c r="AB143" s="379" t="s">
        <v>57</v>
      </c>
      <c r="AC143" s="454"/>
      <c r="AD143" s="455"/>
      <c r="AE143" s="463"/>
      <c r="AF143" s="388" t="s">
        <v>57</v>
      </c>
      <c r="AG143" s="389" t="s">
        <v>57</v>
      </c>
      <c r="AH143" s="390" t="s">
        <v>57</v>
      </c>
      <c r="AI143" s="390" t="s">
        <v>57</v>
      </c>
      <c r="AJ143" s="391" t="s">
        <v>56</v>
      </c>
      <c r="AK143" s="392" t="s">
        <v>57</v>
      </c>
      <c r="AL143" s="392" t="s">
        <v>57</v>
      </c>
      <c r="AM143" s="392" t="s">
        <v>57</v>
      </c>
      <c r="AN143" s="393" t="s">
        <v>57</v>
      </c>
      <c r="AO143" s="394" t="s">
        <v>57</v>
      </c>
    </row>
    <row r="144" spans="1:41" ht="15.75" customHeight="1" x14ac:dyDescent="0.3">
      <c r="A144" s="371"/>
      <c r="B144" s="372"/>
      <c r="C144" s="373" t="s">
        <v>43</v>
      </c>
      <c r="D144" s="374" t="str">
        <f>IF(Table_1[[#This Row],[SISÄLLÖN NIMI]]="","",1)</f>
        <v/>
      </c>
      <c r="E144" s="375"/>
      <c r="F144" s="375"/>
      <c r="G144" s="373" t="s">
        <v>57</v>
      </c>
      <c r="H144" s="376" t="s">
        <v>57</v>
      </c>
      <c r="I144" s="377" t="s">
        <v>57</v>
      </c>
      <c r="J144" s="378" t="s">
        <v>47</v>
      </c>
      <c r="K144" s="376" t="s">
        <v>57</v>
      </c>
      <c r="L144" s="379" t="s">
        <v>57</v>
      </c>
      <c r="M144" s="380"/>
      <c r="N144" s="381" t="s">
        <v>57</v>
      </c>
      <c r="O144" s="382"/>
      <c r="P144" s="380"/>
      <c r="Q144" s="380"/>
      <c r="R144" s="383"/>
      <c r="S144" s="384">
        <f>IF(Table_1[[#This Row],[Kesto (min) /tapaaminen]]&lt;1,0,(Table_1[[#This Row],[Sisältöjen määrä 
]]*Table_1[[#This Row],[Kesto (min) /tapaaminen]]*Table_1[[#This Row],[Tapaamis-kerrat /osallistuja]]))</f>
        <v>0</v>
      </c>
      <c r="T144" s="355" t="str">
        <f>IF(Table_1[[#This Row],[SISÄLLÖN NIMI]]="","",IF(Table_1[[#This Row],[Toteutuminen]]="Ei osallistujia",0,IF(Table_1[[#This Row],[Toteutuminen]]="Peruttu",0,1)))</f>
        <v/>
      </c>
      <c r="U144" s="385"/>
      <c r="V144" s="374"/>
      <c r="W144" s="386"/>
      <c r="X144" s="387">
        <f>Table_1[[#This Row],[Kävijämäärä a) lapset]]+Table_1[[#This Row],[Kävijämäärä b) aikuiset]]</f>
        <v>0</v>
      </c>
      <c r="Y144" s="387">
        <f>IF(Table_1[[#This Row],[Kokonaiskävijämäärä]]&lt;1,0,Table_1[[#This Row],[Kävijämäärä a) lapset]]*Table_1[[#This Row],[Tapaamis-kerrat /osallistuja]])</f>
        <v>0</v>
      </c>
      <c r="Z144" s="387">
        <f>IF(Table_1[[#This Row],[Kokonaiskävijämäärä]]&lt;1,0,Table_1[[#This Row],[Kävijämäärä b) aikuiset]]*Table_1[[#This Row],[Tapaamis-kerrat /osallistuja]])</f>
        <v>0</v>
      </c>
      <c r="AA144" s="387">
        <f>IF(Table_1[[#This Row],[Kokonaiskävijämäärä]]&lt;1,0,Table_1[[#This Row],[Kokonaiskävijämäärä]]*Table_1[[#This Row],[Tapaamis-kerrat /osallistuja]])</f>
        <v>0</v>
      </c>
      <c r="AB144" s="379" t="s">
        <v>57</v>
      </c>
      <c r="AC144" s="454"/>
      <c r="AD144" s="455"/>
      <c r="AE144" s="463"/>
      <c r="AF144" s="388" t="s">
        <v>57</v>
      </c>
      <c r="AG144" s="389" t="s">
        <v>57</v>
      </c>
      <c r="AH144" s="390" t="s">
        <v>57</v>
      </c>
      <c r="AI144" s="390" t="s">
        <v>57</v>
      </c>
      <c r="AJ144" s="391" t="s">
        <v>56</v>
      </c>
      <c r="AK144" s="392" t="s">
        <v>57</v>
      </c>
      <c r="AL144" s="392" t="s">
        <v>57</v>
      </c>
      <c r="AM144" s="392" t="s">
        <v>57</v>
      </c>
      <c r="AN144" s="393" t="s">
        <v>57</v>
      </c>
      <c r="AO144" s="394" t="s">
        <v>57</v>
      </c>
    </row>
    <row r="145" spans="1:41" ht="15.75" customHeight="1" x14ac:dyDescent="0.3">
      <c r="A145" s="371"/>
      <c r="B145" s="372"/>
      <c r="C145" s="373" t="s">
        <v>43</v>
      </c>
      <c r="D145" s="374" t="str">
        <f>IF(Table_1[[#This Row],[SISÄLLÖN NIMI]]="","",1)</f>
        <v/>
      </c>
      <c r="E145" s="375"/>
      <c r="F145" s="375"/>
      <c r="G145" s="373" t="s">
        <v>57</v>
      </c>
      <c r="H145" s="376" t="s">
        <v>57</v>
      </c>
      <c r="I145" s="377" t="s">
        <v>57</v>
      </c>
      <c r="J145" s="378" t="s">
        <v>47</v>
      </c>
      <c r="K145" s="376" t="s">
        <v>57</v>
      </c>
      <c r="L145" s="379" t="s">
        <v>57</v>
      </c>
      <c r="M145" s="380"/>
      <c r="N145" s="381" t="s">
        <v>57</v>
      </c>
      <c r="O145" s="382"/>
      <c r="P145" s="380"/>
      <c r="Q145" s="380"/>
      <c r="R145" s="383"/>
      <c r="S145" s="384">
        <f>IF(Table_1[[#This Row],[Kesto (min) /tapaaminen]]&lt;1,0,(Table_1[[#This Row],[Sisältöjen määrä 
]]*Table_1[[#This Row],[Kesto (min) /tapaaminen]]*Table_1[[#This Row],[Tapaamis-kerrat /osallistuja]]))</f>
        <v>0</v>
      </c>
      <c r="T145" s="355" t="str">
        <f>IF(Table_1[[#This Row],[SISÄLLÖN NIMI]]="","",IF(Table_1[[#This Row],[Toteutuminen]]="Ei osallistujia",0,IF(Table_1[[#This Row],[Toteutuminen]]="Peruttu",0,1)))</f>
        <v/>
      </c>
      <c r="U145" s="385"/>
      <c r="V145" s="374"/>
      <c r="W145" s="386"/>
      <c r="X145" s="387">
        <f>Table_1[[#This Row],[Kävijämäärä a) lapset]]+Table_1[[#This Row],[Kävijämäärä b) aikuiset]]</f>
        <v>0</v>
      </c>
      <c r="Y145" s="387">
        <f>IF(Table_1[[#This Row],[Kokonaiskävijämäärä]]&lt;1,0,Table_1[[#This Row],[Kävijämäärä a) lapset]]*Table_1[[#This Row],[Tapaamis-kerrat /osallistuja]])</f>
        <v>0</v>
      </c>
      <c r="Z145" s="387">
        <f>IF(Table_1[[#This Row],[Kokonaiskävijämäärä]]&lt;1,0,Table_1[[#This Row],[Kävijämäärä b) aikuiset]]*Table_1[[#This Row],[Tapaamis-kerrat /osallistuja]])</f>
        <v>0</v>
      </c>
      <c r="AA145" s="387">
        <f>IF(Table_1[[#This Row],[Kokonaiskävijämäärä]]&lt;1,0,Table_1[[#This Row],[Kokonaiskävijämäärä]]*Table_1[[#This Row],[Tapaamis-kerrat /osallistuja]])</f>
        <v>0</v>
      </c>
      <c r="AB145" s="379" t="s">
        <v>57</v>
      </c>
      <c r="AC145" s="454"/>
      <c r="AD145" s="455"/>
      <c r="AE145" s="463"/>
      <c r="AF145" s="388" t="s">
        <v>57</v>
      </c>
      <c r="AG145" s="389" t="s">
        <v>57</v>
      </c>
      <c r="AH145" s="390" t="s">
        <v>57</v>
      </c>
      <c r="AI145" s="390" t="s">
        <v>57</v>
      </c>
      <c r="AJ145" s="391" t="s">
        <v>56</v>
      </c>
      <c r="AK145" s="392" t="s">
        <v>57</v>
      </c>
      <c r="AL145" s="392" t="s">
        <v>57</v>
      </c>
      <c r="AM145" s="392" t="s">
        <v>57</v>
      </c>
      <c r="AN145" s="393" t="s">
        <v>57</v>
      </c>
      <c r="AO145" s="394" t="s">
        <v>57</v>
      </c>
    </row>
    <row r="146" spans="1:41" ht="15.75" customHeight="1" x14ac:dyDescent="0.3">
      <c r="A146" s="371"/>
      <c r="B146" s="372"/>
      <c r="C146" s="373" t="s">
        <v>43</v>
      </c>
      <c r="D146" s="374" t="str">
        <f>IF(Table_1[[#This Row],[SISÄLLÖN NIMI]]="","",1)</f>
        <v/>
      </c>
      <c r="E146" s="375"/>
      <c r="F146" s="375"/>
      <c r="G146" s="373" t="s">
        <v>57</v>
      </c>
      <c r="H146" s="376" t="s">
        <v>57</v>
      </c>
      <c r="I146" s="377" t="s">
        <v>57</v>
      </c>
      <c r="J146" s="378" t="s">
        <v>47</v>
      </c>
      <c r="K146" s="376" t="s">
        <v>57</v>
      </c>
      <c r="L146" s="379" t="s">
        <v>57</v>
      </c>
      <c r="M146" s="380"/>
      <c r="N146" s="381" t="s">
        <v>57</v>
      </c>
      <c r="O146" s="382"/>
      <c r="P146" s="380"/>
      <c r="Q146" s="380"/>
      <c r="R146" s="383"/>
      <c r="S146" s="384">
        <f>IF(Table_1[[#This Row],[Kesto (min) /tapaaminen]]&lt;1,0,(Table_1[[#This Row],[Sisältöjen määrä 
]]*Table_1[[#This Row],[Kesto (min) /tapaaminen]]*Table_1[[#This Row],[Tapaamis-kerrat /osallistuja]]))</f>
        <v>0</v>
      </c>
      <c r="T146" s="355" t="str">
        <f>IF(Table_1[[#This Row],[SISÄLLÖN NIMI]]="","",IF(Table_1[[#This Row],[Toteutuminen]]="Ei osallistujia",0,IF(Table_1[[#This Row],[Toteutuminen]]="Peruttu",0,1)))</f>
        <v/>
      </c>
      <c r="U146" s="385"/>
      <c r="V146" s="374"/>
      <c r="W146" s="386"/>
      <c r="X146" s="387">
        <f>Table_1[[#This Row],[Kävijämäärä a) lapset]]+Table_1[[#This Row],[Kävijämäärä b) aikuiset]]</f>
        <v>0</v>
      </c>
      <c r="Y146" s="387">
        <f>IF(Table_1[[#This Row],[Kokonaiskävijämäärä]]&lt;1,0,Table_1[[#This Row],[Kävijämäärä a) lapset]]*Table_1[[#This Row],[Tapaamis-kerrat /osallistuja]])</f>
        <v>0</v>
      </c>
      <c r="Z146" s="387">
        <f>IF(Table_1[[#This Row],[Kokonaiskävijämäärä]]&lt;1,0,Table_1[[#This Row],[Kävijämäärä b) aikuiset]]*Table_1[[#This Row],[Tapaamis-kerrat /osallistuja]])</f>
        <v>0</v>
      </c>
      <c r="AA146" s="387">
        <f>IF(Table_1[[#This Row],[Kokonaiskävijämäärä]]&lt;1,0,Table_1[[#This Row],[Kokonaiskävijämäärä]]*Table_1[[#This Row],[Tapaamis-kerrat /osallistuja]])</f>
        <v>0</v>
      </c>
      <c r="AB146" s="379" t="s">
        <v>57</v>
      </c>
      <c r="AC146" s="454"/>
      <c r="AD146" s="455"/>
      <c r="AE146" s="463"/>
      <c r="AF146" s="388" t="s">
        <v>57</v>
      </c>
      <c r="AG146" s="389" t="s">
        <v>57</v>
      </c>
      <c r="AH146" s="390" t="s">
        <v>57</v>
      </c>
      <c r="AI146" s="390" t="s">
        <v>57</v>
      </c>
      <c r="AJ146" s="391" t="s">
        <v>56</v>
      </c>
      <c r="AK146" s="392" t="s">
        <v>57</v>
      </c>
      <c r="AL146" s="392" t="s">
        <v>57</v>
      </c>
      <c r="AM146" s="392" t="s">
        <v>57</v>
      </c>
      <c r="AN146" s="393" t="s">
        <v>57</v>
      </c>
      <c r="AO146" s="394" t="s">
        <v>57</v>
      </c>
    </row>
    <row r="147" spans="1:41" ht="15.75" customHeight="1" x14ac:dyDescent="0.3">
      <c r="A147" s="371"/>
      <c r="B147" s="372"/>
      <c r="C147" s="373" t="s">
        <v>43</v>
      </c>
      <c r="D147" s="374" t="str">
        <f>IF(Table_1[[#This Row],[SISÄLLÖN NIMI]]="","",1)</f>
        <v/>
      </c>
      <c r="E147" s="375"/>
      <c r="F147" s="375"/>
      <c r="G147" s="373" t="s">
        <v>57</v>
      </c>
      <c r="H147" s="376" t="s">
        <v>57</v>
      </c>
      <c r="I147" s="377" t="s">
        <v>57</v>
      </c>
      <c r="J147" s="378" t="s">
        <v>47</v>
      </c>
      <c r="K147" s="376" t="s">
        <v>57</v>
      </c>
      <c r="L147" s="379" t="s">
        <v>57</v>
      </c>
      <c r="M147" s="380"/>
      <c r="N147" s="381" t="s">
        <v>57</v>
      </c>
      <c r="O147" s="382"/>
      <c r="P147" s="380"/>
      <c r="Q147" s="380"/>
      <c r="R147" s="383"/>
      <c r="S147" s="384">
        <f>IF(Table_1[[#This Row],[Kesto (min) /tapaaminen]]&lt;1,0,(Table_1[[#This Row],[Sisältöjen määrä 
]]*Table_1[[#This Row],[Kesto (min) /tapaaminen]]*Table_1[[#This Row],[Tapaamis-kerrat /osallistuja]]))</f>
        <v>0</v>
      </c>
      <c r="T147" s="355" t="str">
        <f>IF(Table_1[[#This Row],[SISÄLLÖN NIMI]]="","",IF(Table_1[[#This Row],[Toteutuminen]]="Ei osallistujia",0,IF(Table_1[[#This Row],[Toteutuminen]]="Peruttu",0,1)))</f>
        <v/>
      </c>
      <c r="U147" s="385"/>
      <c r="V147" s="374"/>
      <c r="W147" s="386"/>
      <c r="X147" s="387">
        <f>Table_1[[#This Row],[Kävijämäärä a) lapset]]+Table_1[[#This Row],[Kävijämäärä b) aikuiset]]</f>
        <v>0</v>
      </c>
      <c r="Y147" s="387">
        <f>IF(Table_1[[#This Row],[Kokonaiskävijämäärä]]&lt;1,0,Table_1[[#This Row],[Kävijämäärä a) lapset]]*Table_1[[#This Row],[Tapaamis-kerrat /osallistuja]])</f>
        <v>0</v>
      </c>
      <c r="Z147" s="387">
        <f>IF(Table_1[[#This Row],[Kokonaiskävijämäärä]]&lt;1,0,Table_1[[#This Row],[Kävijämäärä b) aikuiset]]*Table_1[[#This Row],[Tapaamis-kerrat /osallistuja]])</f>
        <v>0</v>
      </c>
      <c r="AA147" s="387">
        <f>IF(Table_1[[#This Row],[Kokonaiskävijämäärä]]&lt;1,0,Table_1[[#This Row],[Kokonaiskävijämäärä]]*Table_1[[#This Row],[Tapaamis-kerrat /osallistuja]])</f>
        <v>0</v>
      </c>
      <c r="AB147" s="379" t="s">
        <v>57</v>
      </c>
      <c r="AC147" s="454"/>
      <c r="AD147" s="455"/>
      <c r="AE147" s="463"/>
      <c r="AF147" s="388" t="s">
        <v>57</v>
      </c>
      <c r="AG147" s="389" t="s">
        <v>57</v>
      </c>
      <c r="AH147" s="390" t="s">
        <v>57</v>
      </c>
      <c r="AI147" s="390" t="s">
        <v>57</v>
      </c>
      <c r="AJ147" s="391" t="s">
        <v>56</v>
      </c>
      <c r="AK147" s="392" t="s">
        <v>57</v>
      </c>
      <c r="AL147" s="392" t="s">
        <v>57</v>
      </c>
      <c r="AM147" s="392" t="s">
        <v>57</v>
      </c>
      <c r="AN147" s="393" t="s">
        <v>57</v>
      </c>
      <c r="AO147" s="394" t="s">
        <v>57</v>
      </c>
    </row>
    <row r="148" spans="1:41" ht="15.75" customHeight="1" x14ac:dyDescent="0.3">
      <c r="A148" s="371"/>
      <c r="B148" s="372"/>
      <c r="C148" s="373" t="s">
        <v>43</v>
      </c>
      <c r="D148" s="374" t="str">
        <f>IF(Table_1[[#This Row],[SISÄLLÖN NIMI]]="","",1)</f>
        <v/>
      </c>
      <c r="E148" s="375"/>
      <c r="F148" s="375"/>
      <c r="G148" s="373" t="s">
        <v>57</v>
      </c>
      <c r="H148" s="376" t="s">
        <v>57</v>
      </c>
      <c r="I148" s="377" t="s">
        <v>57</v>
      </c>
      <c r="J148" s="378" t="s">
        <v>47</v>
      </c>
      <c r="K148" s="376" t="s">
        <v>57</v>
      </c>
      <c r="L148" s="379" t="s">
        <v>57</v>
      </c>
      <c r="M148" s="380"/>
      <c r="N148" s="381" t="s">
        <v>57</v>
      </c>
      <c r="O148" s="382"/>
      <c r="P148" s="380"/>
      <c r="Q148" s="380"/>
      <c r="R148" s="383"/>
      <c r="S148" s="384">
        <f>IF(Table_1[[#This Row],[Kesto (min) /tapaaminen]]&lt;1,0,(Table_1[[#This Row],[Sisältöjen määrä 
]]*Table_1[[#This Row],[Kesto (min) /tapaaminen]]*Table_1[[#This Row],[Tapaamis-kerrat /osallistuja]]))</f>
        <v>0</v>
      </c>
      <c r="T148" s="355" t="str">
        <f>IF(Table_1[[#This Row],[SISÄLLÖN NIMI]]="","",IF(Table_1[[#This Row],[Toteutuminen]]="Ei osallistujia",0,IF(Table_1[[#This Row],[Toteutuminen]]="Peruttu",0,1)))</f>
        <v/>
      </c>
      <c r="U148" s="385"/>
      <c r="V148" s="374"/>
      <c r="W148" s="386"/>
      <c r="X148" s="387">
        <f>Table_1[[#This Row],[Kävijämäärä a) lapset]]+Table_1[[#This Row],[Kävijämäärä b) aikuiset]]</f>
        <v>0</v>
      </c>
      <c r="Y148" s="387">
        <f>IF(Table_1[[#This Row],[Kokonaiskävijämäärä]]&lt;1,0,Table_1[[#This Row],[Kävijämäärä a) lapset]]*Table_1[[#This Row],[Tapaamis-kerrat /osallistuja]])</f>
        <v>0</v>
      </c>
      <c r="Z148" s="387">
        <f>IF(Table_1[[#This Row],[Kokonaiskävijämäärä]]&lt;1,0,Table_1[[#This Row],[Kävijämäärä b) aikuiset]]*Table_1[[#This Row],[Tapaamis-kerrat /osallistuja]])</f>
        <v>0</v>
      </c>
      <c r="AA148" s="387">
        <f>IF(Table_1[[#This Row],[Kokonaiskävijämäärä]]&lt;1,0,Table_1[[#This Row],[Kokonaiskävijämäärä]]*Table_1[[#This Row],[Tapaamis-kerrat /osallistuja]])</f>
        <v>0</v>
      </c>
      <c r="AB148" s="379" t="s">
        <v>57</v>
      </c>
      <c r="AC148" s="454"/>
      <c r="AD148" s="455"/>
      <c r="AE148" s="463"/>
      <c r="AF148" s="388" t="s">
        <v>57</v>
      </c>
      <c r="AG148" s="389" t="s">
        <v>57</v>
      </c>
      <c r="AH148" s="390" t="s">
        <v>57</v>
      </c>
      <c r="AI148" s="390" t="s">
        <v>57</v>
      </c>
      <c r="AJ148" s="391" t="s">
        <v>56</v>
      </c>
      <c r="AK148" s="392" t="s">
        <v>57</v>
      </c>
      <c r="AL148" s="392" t="s">
        <v>57</v>
      </c>
      <c r="AM148" s="392" t="s">
        <v>57</v>
      </c>
      <c r="AN148" s="393" t="s">
        <v>57</v>
      </c>
      <c r="AO148" s="394" t="s">
        <v>57</v>
      </c>
    </row>
    <row r="149" spans="1:41" ht="15.75" customHeight="1" x14ac:dyDescent="0.3">
      <c r="A149" s="371"/>
      <c r="B149" s="372"/>
      <c r="C149" s="373" t="s">
        <v>43</v>
      </c>
      <c r="D149" s="374" t="str">
        <f>IF(Table_1[[#This Row],[SISÄLLÖN NIMI]]="","",1)</f>
        <v/>
      </c>
      <c r="E149" s="375"/>
      <c r="F149" s="375"/>
      <c r="G149" s="373" t="s">
        <v>57</v>
      </c>
      <c r="H149" s="376" t="s">
        <v>57</v>
      </c>
      <c r="I149" s="377" t="s">
        <v>57</v>
      </c>
      <c r="J149" s="378" t="s">
        <v>47</v>
      </c>
      <c r="K149" s="376" t="s">
        <v>57</v>
      </c>
      <c r="L149" s="379" t="s">
        <v>57</v>
      </c>
      <c r="M149" s="380"/>
      <c r="N149" s="381" t="s">
        <v>57</v>
      </c>
      <c r="O149" s="382"/>
      <c r="P149" s="380"/>
      <c r="Q149" s="380"/>
      <c r="R149" s="383"/>
      <c r="S149" s="384">
        <f>IF(Table_1[[#This Row],[Kesto (min) /tapaaminen]]&lt;1,0,(Table_1[[#This Row],[Sisältöjen määrä 
]]*Table_1[[#This Row],[Kesto (min) /tapaaminen]]*Table_1[[#This Row],[Tapaamis-kerrat /osallistuja]]))</f>
        <v>0</v>
      </c>
      <c r="T149" s="355" t="str">
        <f>IF(Table_1[[#This Row],[SISÄLLÖN NIMI]]="","",IF(Table_1[[#This Row],[Toteutuminen]]="Ei osallistujia",0,IF(Table_1[[#This Row],[Toteutuminen]]="Peruttu",0,1)))</f>
        <v/>
      </c>
      <c r="U149" s="385"/>
      <c r="V149" s="374"/>
      <c r="W149" s="386"/>
      <c r="X149" s="387">
        <f>Table_1[[#This Row],[Kävijämäärä a) lapset]]+Table_1[[#This Row],[Kävijämäärä b) aikuiset]]</f>
        <v>0</v>
      </c>
      <c r="Y149" s="387">
        <f>IF(Table_1[[#This Row],[Kokonaiskävijämäärä]]&lt;1,0,Table_1[[#This Row],[Kävijämäärä a) lapset]]*Table_1[[#This Row],[Tapaamis-kerrat /osallistuja]])</f>
        <v>0</v>
      </c>
      <c r="Z149" s="387">
        <f>IF(Table_1[[#This Row],[Kokonaiskävijämäärä]]&lt;1,0,Table_1[[#This Row],[Kävijämäärä b) aikuiset]]*Table_1[[#This Row],[Tapaamis-kerrat /osallistuja]])</f>
        <v>0</v>
      </c>
      <c r="AA149" s="387">
        <f>IF(Table_1[[#This Row],[Kokonaiskävijämäärä]]&lt;1,0,Table_1[[#This Row],[Kokonaiskävijämäärä]]*Table_1[[#This Row],[Tapaamis-kerrat /osallistuja]])</f>
        <v>0</v>
      </c>
      <c r="AB149" s="379" t="s">
        <v>57</v>
      </c>
      <c r="AC149" s="454"/>
      <c r="AD149" s="455"/>
      <c r="AE149" s="463"/>
      <c r="AF149" s="388" t="s">
        <v>57</v>
      </c>
      <c r="AG149" s="389" t="s">
        <v>57</v>
      </c>
      <c r="AH149" s="390" t="s">
        <v>57</v>
      </c>
      <c r="AI149" s="390" t="s">
        <v>57</v>
      </c>
      <c r="AJ149" s="391" t="s">
        <v>56</v>
      </c>
      <c r="AK149" s="392" t="s">
        <v>57</v>
      </c>
      <c r="AL149" s="392" t="s">
        <v>57</v>
      </c>
      <c r="AM149" s="392" t="s">
        <v>57</v>
      </c>
      <c r="AN149" s="393" t="s">
        <v>57</v>
      </c>
      <c r="AO149" s="394" t="s">
        <v>57</v>
      </c>
    </row>
    <row r="150" spans="1:41" ht="15.75" customHeight="1" x14ac:dyDescent="0.3">
      <c r="A150" s="371"/>
      <c r="B150" s="372"/>
      <c r="C150" s="373" t="s">
        <v>43</v>
      </c>
      <c r="D150" s="374" t="str">
        <f>IF(Table_1[[#This Row],[SISÄLLÖN NIMI]]="","",1)</f>
        <v/>
      </c>
      <c r="E150" s="375"/>
      <c r="F150" s="375"/>
      <c r="G150" s="373" t="s">
        <v>57</v>
      </c>
      <c r="H150" s="376" t="s">
        <v>57</v>
      </c>
      <c r="I150" s="377" t="s">
        <v>57</v>
      </c>
      <c r="J150" s="378" t="s">
        <v>47</v>
      </c>
      <c r="K150" s="376" t="s">
        <v>57</v>
      </c>
      <c r="L150" s="379" t="s">
        <v>57</v>
      </c>
      <c r="M150" s="380"/>
      <c r="N150" s="381" t="s">
        <v>57</v>
      </c>
      <c r="O150" s="382"/>
      <c r="P150" s="380"/>
      <c r="Q150" s="380"/>
      <c r="R150" s="383"/>
      <c r="S150" s="384">
        <f>IF(Table_1[[#This Row],[Kesto (min) /tapaaminen]]&lt;1,0,(Table_1[[#This Row],[Sisältöjen määrä 
]]*Table_1[[#This Row],[Kesto (min) /tapaaminen]]*Table_1[[#This Row],[Tapaamis-kerrat /osallistuja]]))</f>
        <v>0</v>
      </c>
      <c r="T150" s="355" t="str">
        <f>IF(Table_1[[#This Row],[SISÄLLÖN NIMI]]="","",IF(Table_1[[#This Row],[Toteutuminen]]="Ei osallistujia",0,IF(Table_1[[#This Row],[Toteutuminen]]="Peruttu",0,1)))</f>
        <v/>
      </c>
      <c r="U150" s="385"/>
      <c r="V150" s="374"/>
      <c r="W150" s="386"/>
      <c r="X150" s="387">
        <f>Table_1[[#This Row],[Kävijämäärä a) lapset]]+Table_1[[#This Row],[Kävijämäärä b) aikuiset]]</f>
        <v>0</v>
      </c>
      <c r="Y150" s="387">
        <f>IF(Table_1[[#This Row],[Kokonaiskävijämäärä]]&lt;1,0,Table_1[[#This Row],[Kävijämäärä a) lapset]]*Table_1[[#This Row],[Tapaamis-kerrat /osallistuja]])</f>
        <v>0</v>
      </c>
      <c r="Z150" s="387">
        <f>IF(Table_1[[#This Row],[Kokonaiskävijämäärä]]&lt;1,0,Table_1[[#This Row],[Kävijämäärä b) aikuiset]]*Table_1[[#This Row],[Tapaamis-kerrat /osallistuja]])</f>
        <v>0</v>
      </c>
      <c r="AA150" s="387">
        <f>IF(Table_1[[#This Row],[Kokonaiskävijämäärä]]&lt;1,0,Table_1[[#This Row],[Kokonaiskävijämäärä]]*Table_1[[#This Row],[Tapaamis-kerrat /osallistuja]])</f>
        <v>0</v>
      </c>
      <c r="AB150" s="379" t="s">
        <v>57</v>
      </c>
      <c r="AC150" s="454"/>
      <c r="AD150" s="455"/>
      <c r="AE150" s="463"/>
      <c r="AF150" s="388" t="s">
        <v>57</v>
      </c>
      <c r="AG150" s="389" t="s">
        <v>57</v>
      </c>
      <c r="AH150" s="390" t="s">
        <v>57</v>
      </c>
      <c r="AI150" s="390" t="s">
        <v>57</v>
      </c>
      <c r="AJ150" s="391" t="s">
        <v>56</v>
      </c>
      <c r="AK150" s="392" t="s">
        <v>57</v>
      </c>
      <c r="AL150" s="392" t="s">
        <v>57</v>
      </c>
      <c r="AM150" s="392" t="s">
        <v>57</v>
      </c>
      <c r="AN150" s="393" t="s">
        <v>57</v>
      </c>
      <c r="AO150" s="394" t="s">
        <v>57</v>
      </c>
    </row>
    <row r="151" spans="1:41" ht="15.75" customHeight="1" x14ac:dyDescent="0.3">
      <c r="A151" s="371"/>
      <c r="B151" s="372"/>
      <c r="C151" s="373" t="s">
        <v>43</v>
      </c>
      <c r="D151" s="374" t="str">
        <f>IF(Table_1[[#This Row],[SISÄLLÖN NIMI]]="","",1)</f>
        <v/>
      </c>
      <c r="E151" s="375"/>
      <c r="F151" s="375"/>
      <c r="G151" s="373" t="s">
        <v>57</v>
      </c>
      <c r="H151" s="376" t="s">
        <v>57</v>
      </c>
      <c r="I151" s="377" t="s">
        <v>57</v>
      </c>
      <c r="J151" s="378" t="s">
        <v>47</v>
      </c>
      <c r="K151" s="376" t="s">
        <v>57</v>
      </c>
      <c r="L151" s="379" t="s">
        <v>57</v>
      </c>
      <c r="M151" s="380"/>
      <c r="N151" s="381" t="s">
        <v>57</v>
      </c>
      <c r="O151" s="382"/>
      <c r="P151" s="380"/>
      <c r="Q151" s="380"/>
      <c r="R151" s="383"/>
      <c r="S151" s="384">
        <f>IF(Table_1[[#This Row],[Kesto (min) /tapaaminen]]&lt;1,0,(Table_1[[#This Row],[Sisältöjen määrä 
]]*Table_1[[#This Row],[Kesto (min) /tapaaminen]]*Table_1[[#This Row],[Tapaamis-kerrat /osallistuja]]))</f>
        <v>0</v>
      </c>
      <c r="T151" s="355" t="str">
        <f>IF(Table_1[[#This Row],[SISÄLLÖN NIMI]]="","",IF(Table_1[[#This Row],[Toteutuminen]]="Ei osallistujia",0,IF(Table_1[[#This Row],[Toteutuminen]]="Peruttu",0,1)))</f>
        <v/>
      </c>
      <c r="U151" s="385"/>
      <c r="V151" s="374"/>
      <c r="W151" s="386"/>
      <c r="X151" s="387">
        <f>Table_1[[#This Row],[Kävijämäärä a) lapset]]+Table_1[[#This Row],[Kävijämäärä b) aikuiset]]</f>
        <v>0</v>
      </c>
      <c r="Y151" s="387">
        <f>IF(Table_1[[#This Row],[Kokonaiskävijämäärä]]&lt;1,0,Table_1[[#This Row],[Kävijämäärä a) lapset]]*Table_1[[#This Row],[Tapaamis-kerrat /osallistuja]])</f>
        <v>0</v>
      </c>
      <c r="Z151" s="387">
        <f>IF(Table_1[[#This Row],[Kokonaiskävijämäärä]]&lt;1,0,Table_1[[#This Row],[Kävijämäärä b) aikuiset]]*Table_1[[#This Row],[Tapaamis-kerrat /osallistuja]])</f>
        <v>0</v>
      </c>
      <c r="AA151" s="387">
        <f>IF(Table_1[[#This Row],[Kokonaiskävijämäärä]]&lt;1,0,Table_1[[#This Row],[Kokonaiskävijämäärä]]*Table_1[[#This Row],[Tapaamis-kerrat /osallistuja]])</f>
        <v>0</v>
      </c>
      <c r="AB151" s="379" t="s">
        <v>57</v>
      </c>
      <c r="AC151" s="454"/>
      <c r="AD151" s="455"/>
      <c r="AE151" s="463"/>
      <c r="AF151" s="388" t="s">
        <v>57</v>
      </c>
      <c r="AG151" s="389" t="s">
        <v>57</v>
      </c>
      <c r="AH151" s="390" t="s">
        <v>57</v>
      </c>
      <c r="AI151" s="390" t="s">
        <v>57</v>
      </c>
      <c r="AJ151" s="391" t="s">
        <v>56</v>
      </c>
      <c r="AK151" s="392" t="s">
        <v>57</v>
      </c>
      <c r="AL151" s="392" t="s">
        <v>57</v>
      </c>
      <c r="AM151" s="392" t="s">
        <v>57</v>
      </c>
      <c r="AN151" s="393" t="s">
        <v>57</v>
      </c>
      <c r="AO151" s="394" t="s">
        <v>57</v>
      </c>
    </row>
    <row r="152" spans="1:41" ht="15.75" customHeight="1" x14ac:dyDescent="0.3">
      <c r="A152" s="371"/>
      <c r="B152" s="372"/>
      <c r="C152" s="373" t="s">
        <v>43</v>
      </c>
      <c r="D152" s="374" t="str">
        <f>IF(Table_1[[#This Row],[SISÄLLÖN NIMI]]="","",1)</f>
        <v/>
      </c>
      <c r="E152" s="375"/>
      <c r="F152" s="375"/>
      <c r="G152" s="373" t="s">
        <v>57</v>
      </c>
      <c r="H152" s="376" t="s">
        <v>57</v>
      </c>
      <c r="I152" s="377" t="s">
        <v>57</v>
      </c>
      <c r="J152" s="378" t="s">
        <v>47</v>
      </c>
      <c r="K152" s="376" t="s">
        <v>57</v>
      </c>
      <c r="L152" s="379" t="s">
        <v>57</v>
      </c>
      <c r="M152" s="380"/>
      <c r="N152" s="381" t="s">
        <v>57</v>
      </c>
      <c r="O152" s="382"/>
      <c r="P152" s="380"/>
      <c r="Q152" s="380"/>
      <c r="R152" s="383"/>
      <c r="S152" s="384">
        <f>IF(Table_1[[#This Row],[Kesto (min) /tapaaminen]]&lt;1,0,(Table_1[[#This Row],[Sisältöjen määrä 
]]*Table_1[[#This Row],[Kesto (min) /tapaaminen]]*Table_1[[#This Row],[Tapaamis-kerrat /osallistuja]]))</f>
        <v>0</v>
      </c>
      <c r="T152" s="355" t="str">
        <f>IF(Table_1[[#This Row],[SISÄLLÖN NIMI]]="","",IF(Table_1[[#This Row],[Toteutuminen]]="Ei osallistujia",0,IF(Table_1[[#This Row],[Toteutuminen]]="Peruttu",0,1)))</f>
        <v/>
      </c>
      <c r="U152" s="385"/>
      <c r="V152" s="374"/>
      <c r="W152" s="386"/>
      <c r="X152" s="387">
        <f>Table_1[[#This Row],[Kävijämäärä a) lapset]]+Table_1[[#This Row],[Kävijämäärä b) aikuiset]]</f>
        <v>0</v>
      </c>
      <c r="Y152" s="387">
        <f>IF(Table_1[[#This Row],[Kokonaiskävijämäärä]]&lt;1,0,Table_1[[#This Row],[Kävijämäärä a) lapset]]*Table_1[[#This Row],[Tapaamis-kerrat /osallistuja]])</f>
        <v>0</v>
      </c>
      <c r="Z152" s="387">
        <f>IF(Table_1[[#This Row],[Kokonaiskävijämäärä]]&lt;1,0,Table_1[[#This Row],[Kävijämäärä b) aikuiset]]*Table_1[[#This Row],[Tapaamis-kerrat /osallistuja]])</f>
        <v>0</v>
      </c>
      <c r="AA152" s="387">
        <f>IF(Table_1[[#This Row],[Kokonaiskävijämäärä]]&lt;1,0,Table_1[[#This Row],[Kokonaiskävijämäärä]]*Table_1[[#This Row],[Tapaamis-kerrat /osallistuja]])</f>
        <v>0</v>
      </c>
      <c r="AB152" s="379" t="s">
        <v>57</v>
      </c>
      <c r="AC152" s="454"/>
      <c r="AD152" s="455"/>
      <c r="AE152" s="463"/>
      <c r="AF152" s="388" t="s">
        <v>57</v>
      </c>
      <c r="AG152" s="389" t="s">
        <v>57</v>
      </c>
      <c r="AH152" s="390" t="s">
        <v>57</v>
      </c>
      <c r="AI152" s="390" t="s">
        <v>57</v>
      </c>
      <c r="AJ152" s="391" t="s">
        <v>56</v>
      </c>
      <c r="AK152" s="392" t="s">
        <v>57</v>
      </c>
      <c r="AL152" s="392" t="s">
        <v>57</v>
      </c>
      <c r="AM152" s="392" t="s">
        <v>57</v>
      </c>
      <c r="AN152" s="393" t="s">
        <v>57</v>
      </c>
      <c r="AO152" s="394" t="s">
        <v>57</v>
      </c>
    </row>
    <row r="153" spans="1:41" ht="15.75" customHeight="1" x14ac:dyDescent="0.3">
      <c r="A153" s="371"/>
      <c r="B153" s="372"/>
      <c r="C153" s="373" t="s">
        <v>43</v>
      </c>
      <c r="D153" s="374" t="str">
        <f>IF(Table_1[[#This Row],[SISÄLLÖN NIMI]]="","",1)</f>
        <v/>
      </c>
      <c r="E153" s="375"/>
      <c r="F153" s="375"/>
      <c r="G153" s="373" t="s">
        <v>57</v>
      </c>
      <c r="H153" s="376" t="s">
        <v>57</v>
      </c>
      <c r="I153" s="377" t="s">
        <v>57</v>
      </c>
      <c r="J153" s="378" t="s">
        <v>47</v>
      </c>
      <c r="K153" s="376" t="s">
        <v>57</v>
      </c>
      <c r="L153" s="379" t="s">
        <v>57</v>
      </c>
      <c r="M153" s="380"/>
      <c r="N153" s="381" t="s">
        <v>57</v>
      </c>
      <c r="O153" s="382"/>
      <c r="P153" s="380"/>
      <c r="Q153" s="380"/>
      <c r="R153" s="383"/>
      <c r="S153" s="384">
        <f>IF(Table_1[[#This Row],[Kesto (min) /tapaaminen]]&lt;1,0,(Table_1[[#This Row],[Sisältöjen määrä 
]]*Table_1[[#This Row],[Kesto (min) /tapaaminen]]*Table_1[[#This Row],[Tapaamis-kerrat /osallistuja]]))</f>
        <v>0</v>
      </c>
      <c r="T153" s="355" t="str">
        <f>IF(Table_1[[#This Row],[SISÄLLÖN NIMI]]="","",IF(Table_1[[#This Row],[Toteutuminen]]="Ei osallistujia",0,IF(Table_1[[#This Row],[Toteutuminen]]="Peruttu",0,1)))</f>
        <v/>
      </c>
      <c r="U153" s="385"/>
      <c r="V153" s="374"/>
      <c r="W153" s="386"/>
      <c r="X153" s="387">
        <f>Table_1[[#This Row],[Kävijämäärä a) lapset]]+Table_1[[#This Row],[Kävijämäärä b) aikuiset]]</f>
        <v>0</v>
      </c>
      <c r="Y153" s="387">
        <f>IF(Table_1[[#This Row],[Kokonaiskävijämäärä]]&lt;1,0,Table_1[[#This Row],[Kävijämäärä a) lapset]]*Table_1[[#This Row],[Tapaamis-kerrat /osallistuja]])</f>
        <v>0</v>
      </c>
      <c r="Z153" s="387">
        <f>IF(Table_1[[#This Row],[Kokonaiskävijämäärä]]&lt;1,0,Table_1[[#This Row],[Kävijämäärä b) aikuiset]]*Table_1[[#This Row],[Tapaamis-kerrat /osallistuja]])</f>
        <v>0</v>
      </c>
      <c r="AA153" s="387">
        <f>IF(Table_1[[#This Row],[Kokonaiskävijämäärä]]&lt;1,0,Table_1[[#This Row],[Kokonaiskävijämäärä]]*Table_1[[#This Row],[Tapaamis-kerrat /osallistuja]])</f>
        <v>0</v>
      </c>
      <c r="AB153" s="379" t="s">
        <v>57</v>
      </c>
      <c r="AC153" s="454"/>
      <c r="AD153" s="455"/>
      <c r="AE153" s="463"/>
      <c r="AF153" s="388" t="s">
        <v>57</v>
      </c>
      <c r="AG153" s="389" t="s">
        <v>57</v>
      </c>
      <c r="AH153" s="390" t="s">
        <v>57</v>
      </c>
      <c r="AI153" s="390" t="s">
        <v>57</v>
      </c>
      <c r="AJ153" s="391" t="s">
        <v>56</v>
      </c>
      <c r="AK153" s="392" t="s">
        <v>57</v>
      </c>
      <c r="AL153" s="392" t="s">
        <v>57</v>
      </c>
      <c r="AM153" s="392" t="s">
        <v>57</v>
      </c>
      <c r="AN153" s="393" t="s">
        <v>57</v>
      </c>
      <c r="AO153" s="394" t="s">
        <v>57</v>
      </c>
    </row>
    <row r="154" spans="1:41" ht="15.75" customHeight="1" x14ac:dyDescent="0.3">
      <c r="A154" s="371"/>
      <c r="B154" s="372"/>
      <c r="C154" s="373" t="s">
        <v>43</v>
      </c>
      <c r="D154" s="374" t="str">
        <f>IF(Table_1[[#This Row],[SISÄLLÖN NIMI]]="","",1)</f>
        <v/>
      </c>
      <c r="E154" s="375"/>
      <c r="F154" s="375"/>
      <c r="G154" s="373" t="s">
        <v>57</v>
      </c>
      <c r="H154" s="376" t="s">
        <v>57</v>
      </c>
      <c r="I154" s="377" t="s">
        <v>57</v>
      </c>
      <c r="J154" s="378" t="s">
        <v>47</v>
      </c>
      <c r="K154" s="376" t="s">
        <v>57</v>
      </c>
      <c r="L154" s="379" t="s">
        <v>57</v>
      </c>
      <c r="M154" s="380"/>
      <c r="N154" s="381" t="s">
        <v>57</v>
      </c>
      <c r="O154" s="382"/>
      <c r="P154" s="380"/>
      <c r="Q154" s="380"/>
      <c r="R154" s="383"/>
      <c r="S154" s="384">
        <f>IF(Table_1[[#This Row],[Kesto (min) /tapaaminen]]&lt;1,0,(Table_1[[#This Row],[Sisältöjen määrä 
]]*Table_1[[#This Row],[Kesto (min) /tapaaminen]]*Table_1[[#This Row],[Tapaamis-kerrat /osallistuja]]))</f>
        <v>0</v>
      </c>
      <c r="T154" s="355" t="str">
        <f>IF(Table_1[[#This Row],[SISÄLLÖN NIMI]]="","",IF(Table_1[[#This Row],[Toteutuminen]]="Ei osallistujia",0,IF(Table_1[[#This Row],[Toteutuminen]]="Peruttu",0,1)))</f>
        <v/>
      </c>
      <c r="U154" s="385"/>
      <c r="V154" s="374"/>
      <c r="W154" s="386"/>
      <c r="X154" s="387">
        <f>Table_1[[#This Row],[Kävijämäärä a) lapset]]+Table_1[[#This Row],[Kävijämäärä b) aikuiset]]</f>
        <v>0</v>
      </c>
      <c r="Y154" s="387">
        <f>IF(Table_1[[#This Row],[Kokonaiskävijämäärä]]&lt;1,0,Table_1[[#This Row],[Kävijämäärä a) lapset]]*Table_1[[#This Row],[Tapaamis-kerrat /osallistuja]])</f>
        <v>0</v>
      </c>
      <c r="Z154" s="387">
        <f>IF(Table_1[[#This Row],[Kokonaiskävijämäärä]]&lt;1,0,Table_1[[#This Row],[Kävijämäärä b) aikuiset]]*Table_1[[#This Row],[Tapaamis-kerrat /osallistuja]])</f>
        <v>0</v>
      </c>
      <c r="AA154" s="387">
        <f>IF(Table_1[[#This Row],[Kokonaiskävijämäärä]]&lt;1,0,Table_1[[#This Row],[Kokonaiskävijämäärä]]*Table_1[[#This Row],[Tapaamis-kerrat /osallistuja]])</f>
        <v>0</v>
      </c>
      <c r="AB154" s="379" t="s">
        <v>57</v>
      </c>
      <c r="AC154" s="454"/>
      <c r="AD154" s="455"/>
      <c r="AE154" s="463"/>
      <c r="AF154" s="388" t="s">
        <v>57</v>
      </c>
      <c r="AG154" s="389" t="s">
        <v>57</v>
      </c>
      <c r="AH154" s="390" t="s">
        <v>57</v>
      </c>
      <c r="AI154" s="390" t="s">
        <v>57</v>
      </c>
      <c r="AJ154" s="391" t="s">
        <v>56</v>
      </c>
      <c r="AK154" s="392" t="s">
        <v>57</v>
      </c>
      <c r="AL154" s="392" t="s">
        <v>57</v>
      </c>
      <c r="AM154" s="392" t="s">
        <v>57</v>
      </c>
      <c r="AN154" s="393" t="s">
        <v>57</v>
      </c>
      <c r="AO154" s="394" t="s">
        <v>57</v>
      </c>
    </row>
    <row r="155" spans="1:41" ht="15.75" customHeight="1" x14ac:dyDescent="0.3">
      <c r="A155" s="371"/>
      <c r="B155" s="372"/>
      <c r="C155" s="373" t="s">
        <v>43</v>
      </c>
      <c r="D155" s="374" t="str">
        <f>IF(Table_1[[#This Row],[SISÄLLÖN NIMI]]="","",1)</f>
        <v/>
      </c>
      <c r="E155" s="375"/>
      <c r="F155" s="375"/>
      <c r="G155" s="373" t="s">
        <v>57</v>
      </c>
      <c r="H155" s="376" t="s">
        <v>57</v>
      </c>
      <c r="I155" s="377" t="s">
        <v>57</v>
      </c>
      <c r="J155" s="378" t="s">
        <v>47</v>
      </c>
      <c r="K155" s="376" t="s">
        <v>57</v>
      </c>
      <c r="L155" s="379" t="s">
        <v>57</v>
      </c>
      <c r="M155" s="380"/>
      <c r="N155" s="381" t="s">
        <v>57</v>
      </c>
      <c r="O155" s="382"/>
      <c r="P155" s="380"/>
      <c r="Q155" s="380"/>
      <c r="R155" s="383"/>
      <c r="S155" s="384">
        <f>IF(Table_1[[#This Row],[Kesto (min) /tapaaminen]]&lt;1,0,(Table_1[[#This Row],[Sisältöjen määrä 
]]*Table_1[[#This Row],[Kesto (min) /tapaaminen]]*Table_1[[#This Row],[Tapaamis-kerrat /osallistuja]]))</f>
        <v>0</v>
      </c>
      <c r="T155" s="355" t="str">
        <f>IF(Table_1[[#This Row],[SISÄLLÖN NIMI]]="","",IF(Table_1[[#This Row],[Toteutuminen]]="Ei osallistujia",0,IF(Table_1[[#This Row],[Toteutuminen]]="Peruttu",0,1)))</f>
        <v/>
      </c>
      <c r="U155" s="385"/>
      <c r="V155" s="374"/>
      <c r="W155" s="386"/>
      <c r="X155" s="387">
        <f>Table_1[[#This Row],[Kävijämäärä a) lapset]]+Table_1[[#This Row],[Kävijämäärä b) aikuiset]]</f>
        <v>0</v>
      </c>
      <c r="Y155" s="387">
        <f>IF(Table_1[[#This Row],[Kokonaiskävijämäärä]]&lt;1,0,Table_1[[#This Row],[Kävijämäärä a) lapset]]*Table_1[[#This Row],[Tapaamis-kerrat /osallistuja]])</f>
        <v>0</v>
      </c>
      <c r="Z155" s="387">
        <f>IF(Table_1[[#This Row],[Kokonaiskävijämäärä]]&lt;1,0,Table_1[[#This Row],[Kävijämäärä b) aikuiset]]*Table_1[[#This Row],[Tapaamis-kerrat /osallistuja]])</f>
        <v>0</v>
      </c>
      <c r="AA155" s="387">
        <f>IF(Table_1[[#This Row],[Kokonaiskävijämäärä]]&lt;1,0,Table_1[[#This Row],[Kokonaiskävijämäärä]]*Table_1[[#This Row],[Tapaamis-kerrat /osallistuja]])</f>
        <v>0</v>
      </c>
      <c r="AB155" s="379" t="s">
        <v>57</v>
      </c>
      <c r="AC155" s="454"/>
      <c r="AD155" s="455"/>
      <c r="AE155" s="463"/>
      <c r="AF155" s="388" t="s">
        <v>57</v>
      </c>
      <c r="AG155" s="389" t="s">
        <v>57</v>
      </c>
      <c r="AH155" s="390" t="s">
        <v>57</v>
      </c>
      <c r="AI155" s="390" t="s">
        <v>57</v>
      </c>
      <c r="AJ155" s="391" t="s">
        <v>56</v>
      </c>
      <c r="AK155" s="392" t="s">
        <v>57</v>
      </c>
      <c r="AL155" s="392" t="s">
        <v>57</v>
      </c>
      <c r="AM155" s="392" t="s">
        <v>57</v>
      </c>
      <c r="AN155" s="393" t="s">
        <v>57</v>
      </c>
      <c r="AO155" s="394" t="s">
        <v>57</v>
      </c>
    </row>
    <row r="156" spans="1:41" ht="15.75" customHeight="1" x14ac:dyDescent="0.3">
      <c r="A156" s="371"/>
      <c r="B156" s="372"/>
      <c r="C156" s="373" t="s">
        <v>43</v>
      </c>
      <c r="D156" s="374" t="str">
        <f>IF(Table_1[[#This Row],[SISÄLLÖN NIMI]]="","",1)</f>
        <v/>
      </c>
      <c r="E156" s="375"/>
      <c r="F156" s="375"/>
      <c r="G156" s="373" t="s">
        <v>57</v>
      </c>
      <c r="H156" s="376" t="s">
        <v>57</v>
      </c>
      <c r="I156" s="377" t="s">
        <v>57</v>
      </c>
      <c r="J156" s="378" t="s">
        <v>47</v>
      </c>
      <c r="K156" s="376" t="s">
        <v>57</v>
      </c>
      <c r="L156" s="379" t="s">
        <v>57</v>
      </c>
      <c r="M156" s="380"/>
      <c r="N156" s="381" t="s">
        <v>57</v>
      </c>
      <c r="O156" s="382"/>
      <c r="P156" s="380"/>
      <c r="Q156" s="380"/>
      <c r="R156" s="383"/>
      <c r="S156" s="384">
        <f>IF(Table_1[[#This Row],[Kesto (min) /tapaaminen]]&lt;1,0,(Table_1[[#This Row],[Sisältöjen määrä 
]]*Table_1[[#This Row],[Kesto (min) /tapaaminen]]*Table_1[[#This Row],[Tapaamis-kerrat /osallistuja]]))</f>
        <v>0</v>
      </c>
      <c r="T156" s="355" t="str">
        <f>IF(Table_1[[#This Row],[SISÄLLÖN NIMI]]="","",IF(Table_1[[#This Row],[Toteutuminen]]="Ei osallistujia",0,IF(Table_1[[#This Row],[Toteutuminen]]="Peruttu",0,1)))</f>
        <v/>
      </c>
      <c r="U156" s="385"/>
      <c r="V156" s="374"/>
      <c r="W156" s="386"/>
      <c r="X156" s="387">
        <f>Table_1[[#This Row],[Kävijämäärä a) lapset]]+Table_1[[#This Row],[Kävijämäärä b) aikuiset]]</f>
        <v>0</v>
      </c>
      <c r="Y156" s="387">
        <f>IF(Table_1[[#This Row],[Kokonaiskävijämäärä]]&lt;1,0,Table_1[[#This Row],[Kävijämäärä a) lapset]]*Table_1[[#This Row],[Tapaamis-kerrat /osallistuja]])</f>
        <v>0</v>
      </c>
      <c r="Z156" s="387">
        <f>IF(Table_1[[#This Row],[Kokonaiskävijämäärä]]&lt;1,0,Table_1[[#This Row],[Kävijämäärä b) aikuiset]]*Table_1[[#This Row],[Tapaamis-kerrat /osallistuja]])</f>
        <v>0</v>
      </c>
      <c r="AA156" s="387">
        <f>IF(Table_1[[#This Row],[Kokonaiskävijämäärä]]&lt;1,0,Table_1[[#This Row],[Kokonaiskävijämäärä]]*Table_1[[#This Row],[Tapaamis-kerrat /osallistuja]])</f>
        <v>0</v>
      </c>
      <c r="AB156" s="379" t="s">
        <v>57</v>
      </c>
      <c r="AC156" s="454"/>
      <c r="AD156" s="455"/>
      <c r="AE156" s="463"/>
      <c r="AF156" s="388" t="s">
        <v>57</v>
      </c>
      <c r="AG156" s="389" t="s">
        <v>57</v>
      </c>
      <c r="AH156" s="390" t="s">
        <v>57</v>
      </c>
      <c r="AI156" s="390" t="s">
        <v>57</v>
      </c>
      <c r="AJ156" s="391" t="s">
        <v>56</v>
      </c>
      <c r="AK156" s="392" t="s">
        <v>57</v>
      </c>
      <c r="AL156" s="392" t="s">
        <v>57</v>
      </c>
      <c r="AM156" s="392" t="s">
        <v>57</v>
      </c>
      <c r="AN156" s="393" t="s">
        <v>57</v>
      </c>
      <c r="AO156" s="394" t="s">
        <v>57</v>
      </c>
    </row>
    <row r="157" spans="1:41" ht="15.75" customHeight="1" x14ac:dyDescent="0.3">
      <c r="A157" s="371"/>
      <c r="B157" s="372"/>
      <c r="C157" s="373" t="s">
        <v>43</v>
      </c>
      <c r="D157" s="374" t="str">
        <f>IF(Table_1[[#This Row],[SISÄLLÖN NIMI]]="","",1)</f>
        <v/>
      </c>
      <c r="E157" s="375"/>
      <c r="F157" s="375"/>
      <c r="G157" s="373" t="s">
        <v>57</v>
      </c>
      <c r="H157" s="376" t="s">
        <v>57</v>
      </c>
      <c r="I157" s="377" t="s">
        <v>57</v>
      </c>
      <c r="J157" s="378" t="s">
        <v>47</v>
      </c>
      <c r="K157" s="376" t="s">
        <v>57</v>
      </c>
      <c r="L157" s="379" t="s">
        <v>57</v>
      </c>
      <c r="M157" s="380"/>
      <c r="N157" s="381" t="s">
        <v>57</v>
      </c>
      <c r="O157" s="382"/>
      <c r="P157" s="380"/>
      <c r="Q157" s="380"/>
      <c r="R157" s="383"/>
      <c r="S157" s="384">
        <f>IF(Table_1[[#This Row],[Kesto (min) /tapaaminen]]&lt;1,0,(Table_1[[#This Row],[Sisältöjen määrä 
]]*Table_1[[#This Row],[Kesto (min) /tapaaminen]]*Table_1[[#This Row],[Tapaamis-kerrat /osallistuja]]))</f>
        <v>0</v>
      </c>
      <c r="T157" s="355" t="str">
        <f>IF(Table_1[[#This Row],[SISÄLLÖN NIMI]]="","",IF(Table_1[[#This Row],[Toteutuminen]]="Ei osallistujia",0,IF(Table_1[[#This Row],[Toteutuminen]]="Peruttu",0,1)))</f>
        <v/>
      </c>
      <c r="U157" s="385"/>
      <c r="V157" s="374"/>
      <c r="W157" s="386"/>
      <c r="X157" s="387">
        <f>Table_1[[#This Row],[Kävijämäärä a) lapset]]+Table_1[[#This Row],[Kävijämäärä b) aikuiset]]</f>
        <v>0</v>
      </c>
      <c r="Y157" s="387">
        <f>IF(Table_1[[#This Row],[Kokonaiskävijämäärä]]&lt;1,0,Table_1[[#This Row],[Kävijämäärä a) lapset]]*Table_1[[#This Row],[Tapaamis-kerrat /osallistuja]])</f>
        <v>0</v>
      </c>
      <c r="Z157" s="387">
        <f>IF(Table_1[[#This Row],[Kokonaiskävijämäärä]]&lt;1,0,Table_1[[#This Row],[Kävijämäärä b) aikuiset]]*Table_1[[#This Row],[Tapaamis-kerrat /osallistuja]])</f>
        <v>0</v>
      </c>
      <c r="AA157" s="387">
        <f>IF(Table_1[[#This Row],[Kokonaiskävijämäärä]]&lt;1,0,Table_1[[#This Row],[Kokonaiskävijämäärä]]*Table_1[[#This Row],[Tapaamis-kerrat /osallistuja]])</f>
        <v>0</v>
      </c>
      <c r="AB157" s="379" t="s">
        <v>57</v>
      </c>
      <c r="AC157" s="454"/>
      <c r="AD157" s="455"/>
      <c r="AE157" s="463"/>
      <c r="AF157" s="388" t="s">
        <v>57</v>
      </c>
      <c r="AG157" s="389" t="s">
        <v>57</v>
      </c>
      <c r="AH157" s="390" t="s">
        <v>57</v>
      </c>
      <c r="AI157" s="390" t="s">
        <v>57</v>
      </c>
      <c r="AJ157" s="391" t="s">
        <v>56</v>
      </c>
      <c r="AK157" s="392" t="s">
        <v>57</v>
      </c>
      <c r="AL157" s="392" t="s">
        <v>57</v>
      </c>
      <c r="AM157" s="392" t="s">
        <v>57</v>
      </c>
      <c r="AN157" s="393" t="s">
        <v>57</v>
      </c>
      <c r="AO157" s="394" t="s">
        <v>57</v>
      </c>
    </row>
    <row r="158" spans="1:41" ht="15.75" customHeight="1" x14ac:dyDescent="0.3">
      <c r="A158" s="371"/>
      <c r="B158" s="372"/>
      <c r="C158" s="373" t="s">
        <v>43</v>
      </c>
      <c r="D158" s="374" t="str">
        <f>IF(Table_1[[#This Row],[SISÄLLÖN NIMI]]="","",1)</f>
        <v/>
      </c>
      <c r="E158" s="375"/>
      <c r="F158" s="375"/>
      <c r="G158" s="373" t="s">
        <v>57</v>
      </c>
      <c r="H158" s="376" t="s">
        <v>57</v>
      </c>
      <c r="I158" s="377" t="s">
        <v>57</v>
      </c>
      <c r="J158" s="378" t="s">
        <v>47</v>
      </c>
      <c r="K158" s="376" t="s">
        <v>57</v>
      </c>
      <c r="L158" s="379" t="s">
        <v>57</v>
      </c>
      <c r="M158" s="380"/>
      <c r="N158" s="381" t="s">
        <v>57</v>
      </c>
      <c r="O158" s="382"/>
      <c r="P158" s="380"/>
      <c r="Q158" s="380"/>
      <c r="R158" s="383"/>
      <c r="S158" s="384">
        <f>IF(Table_1[[#This Row],[Kesto (min) /tapaaminen]]&lt;1,0,(Table_1[[#This Row],[Sisältöjen määrä 
]]*Table_1[[#This Row],[Kesto (min) /tapaaminen]]*Table_1[[#This Row],[Tapaamis-kerrat /osallistuja]]))</f>
        <v>0</v>
      </c>
      <c r="T158" s="355" t="str">
        <f>IF(Table_1[[#This Row],[SISÄLLÖN NIMI]]="","",IF(Table_1[[#This Row],[Toteutuminen]]="Ei osallistujia",0,IF(Table_1[[#This Row],[Toteutuminen]]="Peruttu",0,1)))</f>
        <v/>
      </c>
      <c r="U158" s="385"/>
      <c r="V158" s="374"/>
      <c r="W158" s="386"/>
      <c r="X158" s="387">
        <f>Table_1[[#This Row],[Kävijämäärä a) lapset]]+Table_1[[#This Row],[Kävijämäärä b) aikuiset]]</f>
        <v>0</v>
      </c>
      <c r="Y158" s="387">
        <f>IF(Table_1[[#This Row],[Kokonaiskävijämäärä]]&lt;1,0,Table_1[[#This Row],[Kävijämäärä a) lapset]]*Table_1[[#This Row],[Tapaamis-kerrat /osallistuja]])</f>
        <v>0</v>
      </c>
      <c r="Z158" s="387">
        <f>IF(Table_1[[#This Row],[Kokonaiskävijämäärä]]&lt;1,0,Table_1[[#This Row],[Kävijämäärä b) aikuiset]]*Table_1[[#This Row],[Tapaamis-kerrat /osallistuja]])</f>
        <v>0</v>
      </c>
      <c r="AA158" s="387">
        <f>IF(Table_1[[#This Row],[Kokonaiskävijämäärä]]&lt;1,0,Table_1[[#This Row],[Kokonaiskävijämäärä]]*Table_1[[#This Row],[Tapaamis-kerrat /osallistuja]])</f>
        <v>0</v>
      </c>
      <c r="AB158" s="379" t="s">
        <v>57</v>
      </c>
      <c r="AC158" s="454"/>
      <c r="AD158" s="455"/>
      <c r="AE158" s="463"/>
      <c r="AF158" s="388" t="s">
        <v>57</v>
      </c>
      <c r="AG158" s="389" t="s">
        <v>57</v>
      </c>
      <c r="AH158" s="390" t="s">
        <v>57</v>
      </c>
      <c r="AI158" s="390" t="s">
        <v>57</v>
      </c>
      <c r="AJ158" s="391" t="s">
        <v>56</v>
      </c>
      <c r="AK158" s="392" t="s">
        <v>57</v>
      </c>
      <c r="AL158" s="392" t="s">
        <v>57</v>
      </c>
      <c r="AM158" s="392" t="s">
        <v>57</v>
      </c>
      <c r="AN158" s="393" t="s">
        <v>57</v>
      </c>
      <c r="AO158" s="394" t="s">
        <v>57</v>
      </c>
    </row>
    <row r="159" spans="1:41" ht="15.75" customHeight="1" x14ac:dyDescent="0.3">
      <c r="A159" s="371"/>
      <c r="B159" s="372"/>
      <c r="C159" s="373" t="s">
        <v>43</v>
      </c>
      <c r="D159" s="374" t="str">
        <f>IF(Table_1[[#This Row],[SISÄLLÖN NIMI]]="","",1)</f>
        <v/>
      </c>
      <c r="E159" s="375"/>
      <c r="F159" s="375"/>
      <c r="G159" s="373" t="s">
        <v>57</v>
      </c>
      <c r="H159" s="376" t="s">
        <v>57</v>
      </c>
      <c r="I159" s="377" t="s">
        <v>57</v>
      </c>
      <c r="J159" s="378" t="s">
        <v>47</v>
      </c>
      <c r="K159" s="376" t="s">
        <v>57</v>
      </c>
      <c r="L159" s="379" t="s">
        <v>57</v>
      </c>
      <c r="M159" s="380"/>
      <c r="N159" s="381" t="s">
        <v>57</v>
      </c>
      <c r="O159" s="382"/>
      <c r="P159" s="380"/>
      <c r="Q159" s="380"/>
      <c r="R159" s="383"/>
      <c r="S159" s="384">
        <f>IF(Table_1[[#This Row],[Kesto (min) /tapaaminen]]&lt;1,0,(Table_1[[#This Row],[Sisältöjen määrä 
]]*Table_1[[#This Row],[Kesto (min) /tapaaminen]]*Table_1[[#This Row],[Tapaamis-kerrat /osallistuja]]))</f>
        <v>0</v>
      </c>
      <c r="T159" s="355" t="str">
        <f>IF(Table_1[[#This Row],[SISÄLLÖN NIMI]]="","",IF(Table_1[[#This Row],[Toteutuminen]]="Ei osallistujia",0,IF(Table_1[[#This Row],[Toteutuminen]]="Peruttu",0,1)))</f>
        <v/>
      </c>
      <c r="U159" s="385"/>
      <c r="V159" s="374"/>
      <c r="W159" s="386"/>
      <c r="X159" s="387">
        <f>Table_1[[#This Row],[Kävijämäärä a) lapset]]+Table_1[[#This Row],[Kävijämäärä b) aikuiset]]</f>
        <v>0</v>
      </c>
      <c r="Y159" s="387">
        <f>IF(Table_1[[#This Row],[Kokonaiskävijämäärä]]&lt;1,0,Table_1[[#This Row],[Kävijämäärä a) lapset]]*Table_1[[#This Row],[Tapaamis-kerrat /osallistuja]])</f>
        <v>0</v>
      </c>
      <c r="Z159" s="387">
        <f>IF(Table_1[[#This Row],[Kokonaiskävijämäärä]]&lt;1,0,Table_1[[#This Row],[Kävijämäärä b) aikuiset]]*Table_1[[#This Row],[Tapaamis-kerrat /osallistuja]])</f>
        <v>0</v>
      </c>
      <c r="AA159" s="387">
        <f>IF(Table_1[[#This Row],[Kokonaiskävijämäärä]]&lt;1,0,Table_1[[#This Row],[Kokonaiskävijämäärä]]*Table_1[[#This Row],[Tapaamis-kerrat /osallistuja]])</f>
        <v>0</v>
      </c>
      <c r="AB159" s="379" t="s">
        <v>57</v>
      </c>
      <c r="AC159" s="454"/>
      <c r="AD159" s="455"/>
      <c r="AE159" s="463"/>
      <c r="AF159" s="388" t="s">
        <v>57</v>
      </c>
      <c r="AG159" s="389" t="s">
        <v>57</v>
      </c>
      <c r="AH159" s="390" t="s">
        <v>57</v>
      </c>
      <c r="AI159" s="390" t="s">
        <v>57</v>
      </c>
      <c r="AJ159" s="391" t="s">
        <v>56</v>
      </c>
      <c r="AK159" s="392" t="s">
        <v>57</v>
      </c>
      <c r="AL159" s="392" t="s">
        <v>57</v>
      </c>
      <c r="AM159" s="392" t="s">
        <v>57</v>
      </c>
      <c r="AN159" s="393" t="s">
        <v>57</v>
      </c>
      <c r="AO159" s="394" t="s">
        <v>57</v>
      </c>
    </row>
    <row r="160" spans="1:41" ht="15.75" customHeight="1" x14ac:dyDescent="0.3">
      <c r="A160" s="371"/>
      <c r="B160" s="372"/>
      <c r="C160" s="373" t="s">
        <v>43</v>
      </c>
      <c r="D160" s="374" t="str">
        <f>IF(Table_1[[#This Row],[SISÄLLÖN NIMI]]="","",1)</f>
        <v/>
      </c>
      <c r="E160" s="375"/>
      <c r="F160" s="375"/>
      <c r="G160" s="373" t="s">
        <v>57</v>
      </c>
      <c r="H160" s="376" t="s">
        <v>57</v>
      </c>
      <c r="I160" s="377" t="s">
        <v>57</v>
      </c>
      <c r="J160" s="378" t="s">
        <v>47</v>
      </c>
      <c r="K160" s="376" t="s">
        <v>57</v>
      </c>
      <c r="L160" s="379" t="s">
        <v>57</v>
      </c>
      <c r="M160" s="380"/>
      <c r="N160" s="381" t="s">
        <v>57</v>
      </c>
      <c r="O160" s="382"/>
      <c r="P160" s="380"/>
      <c r="Q160" s="380"/>
      <c r="R160" s="383"/>
      <c r="S160" s="384">
        <f>IF(Table_1[[#This Row],[Kesto (min) /tapaaminen]]&lt;1,0,(Table_1[[#This Row],[Sisältöjen määrä 
]]*Table_1[[#This Row],[Kesto (min) /tapaaminen]]*Table_1[[#This Row],[Tapaamis-kerrat /osallistuja]]))</f>
        <v>0</v>
      </c>
      <c r="T160" s="355" t="str">
        <f>IF(Table_1[[#This Row],[SISÄLLÖN NIMI]]="","",IF(Table_1[[#This Row],[Toteutuminen]]="Ei osallistujia",0,IF(Table_1[[#This Row],[Toteutuminen]]="Peruttu",0,1)))</f>
        <v/>
      </c>
      <c r="U160" s="385"/>
      <c r="V160" s="374"/>
      <c r="W160" s="386"/>
      <c r="X160" s="387">
        <f>Table_1[[#This Row],[Kävijämäärä a) lapset]]+Table_1[[#This Row],[Kävijämäärä b) aikuiset]]</f>
        <v>0</v>
      </c>
      <c r="Y160" s="387">
        <f>IF(Table_1[[#This Row],[Kokonaiskävijämäärä]]&lt;1,0,Table_1[[#This Row],[Kävijämäärä a) lapset]]*Table_1[[#This Row],[Tapaamis-kerrat /osallistuja]])</f>
        <v>0</v>
      </c>
      <c r="Z160" s="387">
        <f>IF(Table_1[[#This Row],[Kokonaiskävijämäärä]]&lt;1,0,Table_1[[#This Row],[Kävijämäärä b) aikuiset]]*Table_1[[#This Row],[Tapaamis-kerrat /osallistuja]])</f>
        <v>0</v>
      </c>
      <c r="AA160" s="387">
        <f>IF(Table_1[[#This Row],[Kokonaiskävijämäärä]]&lt;1,0,Table_1[[#This Row],[Kokonaiskävijämäärä]]*Table_1[[#This Row],[Tapaamis-kerrat /osallistuja]])</f>
        <v>0</v>
      </c>
      <c r="AB160" s="379" t="s">
        <v>57</v>
      </c>
      <c r="AC160" s="454"/>
      <c r="AD160" s="455"/>
      <c r="AE160" s="463"/>
      <c r="AF160" s="388" t="s">
        <v>57</v>
      </c>
      <c r="AG160" s="389" t="s">
        <v>57</v>
      </c>
      <c r="AH160" s="390" t="s">
        <v>57</v>
      </c>
      <c r="AI160" s="390" t="s">
        <v>57</v>
      </c>
      <c r="AJ160" s="391" t="s">
        <v>56</v>
      </c>
      <c r="AK160" s="392" t="s">
        <v>57</v>
      </c>
      <c r="AL160" s="392" t="s">
        <v>57</v>
      </c>
      <c r="AM160" s="392" t="s">
        <v>57</v>
      </c>
      <c r="AN160" s="393" t="s">
        <v>57</v>
      </c>
      <c r="AO160" s="394" t="s">
        <v>57</v>
      </c>
    </row>
    <row r="161" spans="1:41" ht="15.75" customHeight="1" x14ac:dyDescent="0.3">
      <c r="A161" s="371"/>
      <c r="B161" s="372"/>
      <c r="C161" s="373" t="s">
        <v>43</v>
      </c>
      <c r="D161" s="374" t="str">
        <f>IF(Table_1[[#This Row],[SISÄLLÖN NIMI]]="","",1)</f>
        <v/>
      </c>
      <c r="E161" s="375"/>
      <c r="F161" s="375"/>
      <c r="G161" s="373" t="s">
        <v>57</v>
      </c>
      <c r="H161" s="376" t="s">
        <v>57</v>
      </c>
      <c r="I161" s="377" t="s">
        <v>57</v>
      </c>
      <c r="J161" s="378" t="s">
        <v>47</v>
      </c>
      <c r="K161" s="376" t="s">
        <v>57</v>
      </c>
      <c r="L161" s="379" t="s">
        <v>57</v>
      </c>
      <c r="M161" s="380"/>
      <c r="N161" s="381" t="s">
        <v>57</v>
      </c>
      <c r="O161" s="382"/>
      <c r="P161" s="380"/>
      <c r="Q161" s="380"/>
      <c r="R161" s="383"/>
      <c r="S161" s="384">
        <f>IF(Table_1[[#This Row],[Kesto (min) /tapaaminen]]&lt;1,0,(Table_1[[#This Row],[Sisältöjen määrä 
]]*Table_1[[#This Row],[Kesto (min) /tapaaminen]]*Table_1[[#This Row],[Tapaamis-kerrat /osallistuja]]))</f>
        <v>0</v>
      </c>
      <c r="T161" s="355" t="str">
        <f>IF(Table_1[[#This Row],[SISÄLLÖN NIMI]]="","",IF(Table_1[[#This Row],[Toteutuminen]]="Ei osallistujia",0,IF(Table_1[[#This Row],[Toteutuminen]]="Peruttu",0,1)))</f>
        <v/>
      </c>
      <c r="U161" s="385"/>
      <c r="V161" s="374"/>
      <c r="W161" s="386"/>
      <c r="X161" s="387">
        <f>Table_1[[#This Row],[Kävijämäärä a) lapset]]+Table_1[[#This Row],[Kävijämäärä b) aikuiset]]</f>
        <v>0</v>
      </c>
      <c r="Y161" s="387">
        <f>IF(Table_1[[#This Row],[Kokonaiskävijämäärä]]&lt;1,0,Table_1[[#This Row],[Kävijämäärä a) lapset]]*Table_1[[#This Row],[Tapaamis-kerrat /osallistuja]])</f>
        <v>0</v>
      </c>
      <c r="Z161" s="387">
        <f>IF(Table_1[[#This Row],[Kokonaiskävijämäärä]]&lt;1,0,Table_1[[#This Row],[Kävijämäärä b) aikuiset]]*Table_1[[#This Row],[Tapaamis-kerrat /osallistuja]])</f>
        <v>0</v>
      </c>
      <c r="AA161" s="387">
        <f>IF(Table_1[[#This Row],[Kokonaiskävijämäärä]]&lt;1,0,Table_1[[#This Row],[Kokonaiskävijämäärä]]*Table_1[[#This Row],[Tapaamis-kerrat /osallistuja]])</f>
        <v>0</v>
      </c>
      <c r="AB161" s="379" t="s">
        <v>57</v>
      </c>
      <c r="AC161" s="454"/>
      <c r="AD161" s="455"/>
      <c r="AE161" s="463"/>
      <c r="AF161" s="388" t="s">
        <v>57</v>
      </c>
      <c r="AG161" s="389" t="s">
        <v>57</v>
      </c>
      <c r="AH161" s="390" t="s">
        <v>57</v>
      </c>
      <c r="AI161" s="390" t="s">
        <v>57</v>
      </c>
      <c r="AJ161" s="391" t="s">
        <v>56</v>
      </c>
      <c r="AK161" s="392" t="s">
        <v>57</v>
      </c>
      <c r="AL161" s="392" t="s">
        <v>57</v>
      </c>
      <c r="AM161" s="392" t="s">
        <v>57</v>
      </c>
      <c r="AN161" s="393" t="s">
        <v>57</v>
      </c>
      <c r="AO161" s="394" t="s">
        <v>57</v>
      </c>
    </row>
    <row r="162" spans="1:41" ht="15.75" customHeight="1" x14ac:dyDescent="0.3">
      <c r="A162" s="371"/>
      <c r="B162" s="372"/>
      <c r="C162" s="373" t="s">
        <v>43</v>
      </c>
      <c r="D162" s="374" t="str">
        <f>IF(Table_1[[#This Row],[SISÄLLÖN NIMI]]="","",1)</f>
        <v/>
      </c>
      <c r="E162" s="375"/>
      <c r="F162" s="375"/>
      <c r="G162" s="373" t="s">
        <v>57</v>
      </c>
      <c r="H162" s="376" t="s">
        <v>57</v>
      </c>
      <c r="I162" s="377" t="s">
        <v>57</v>
      </c>
      <c r="J162" s="378" t="s">
        <v>47</v>
      </c>
      <c r="K162" s="376" t="s">
        <v>57</v>
      </c>
      <c r="L162" s="379" t="s">
        <v>57</v>
      </c>
      <c r="M162" s="380"/>
      <c r="N162" s="381" t="s">
        <v>57</v>
      </c>
      <c r="O162" s="382"/>
      <c r="P162" s="380"/>
      <c r="Q162" s="380"/>
      <c r="R162" s="383"/>
      <c r="S162" s="384">
        <f>IF(Table_1[[#This Row],[Kesto (min) /tapaaminen]]&lt;1,0,(Table_1[[#This Row],[Sisältöjen määrä 
]]*Table_1[[#This Row],[Kesto (min) /tapaaminen]]*Table_1[[#This Row],[Tapaamis-kerrat /osallistuja]]))</f>
        <v>0</v>
      </c>
      <c r="T162" s="355" t="str">
        <f>IF(Table_1[[#This Row],[SISÄLLÖN NIMI]]="","",IF(Table_1[[#This Row],[Toteutuminen]]="Ei osallistujia",0,IF(Table_1[[#This Row],[Toteutuminen]]="Peruttu",0,1)))</f>
        <v/>
      </c>
      <c r="U162" s="385"/>
      <c r="V162" s="374"/>
      <c r="W162" s="386"/>
      <c r="X162" s="387">
        <f>Table_1[[#This Row],[Kävijämäärä a) lapset]]+Table_1[[#This Row],[Kävijämäärä b) aikuiset]]</f>
        <v>0</v>
      </c>
      <c r="Y162" s="387">
        <f>IF(Table_1[[#This Row],[Kokonaiskävijämäärä]]&lt;1,0,Table_1[[#This Row],[Kävijämäärä a) lapset]]*Table_1[[#This Row],[Tapaamis-kerrat /osallistuja]])</f>
        <v>0</v>
      </c>
      <c r="Z162" s="387">
        <f>IF(Table_1[[#This Row],[Kokonaiskävijämäärä]]&lt;1,0,Table_1[[#This Row],[Kävijämäärä b) aikuiset]]*Table_1[[#This Row],[Tapaamis-kerrat /osallistuja]])</f>
        <v>0</v>
      </c>
      <c r="AA162" s="387">
        <f>IF(Table_1[[#This Row],[Kokonaiskävijämäärä]]&lt;1,0,Table_1[[#This Row],[Kokonaiskävijämäärä]]*Table_1[[#This Row],[Tapaamis-kerrat /osallistuja]])</f>
        <v>0</v>
      </c>
      <c r="AB162" s="379" t="s">
        <v>57</v>
      </c>
      <c r="AC162" s="454"/>
      <c r="AD162" s="455"/>
      <c r="AE162" s="463"/>
      <c r="AF162" s="388" t="s">
        <v>57</v>
      </c>
      <c r="AG162" s="389" t="s">
        <v>57</v>
      </c>
      <c r="AH162" s="390" t="s">
        <v>57</v>
      </c>
      <c r="AI162" s="390" t="s">
        <v>57</v>
      </c>
      <c r="AJ162" s="391" t="s">
        <v>56</v>
      </c>
      <c r="AK162" s="392" t="s">
        <v>57</v>
      </c>
      <c r="AL162" s="392" t="s">
        <v>57</v>
      </c>
      <c r="AM162" s="392" t="s">
        <v>57</v>
      </c>
      <c r="AN162" s="393" t="s">
        <v>57</v>
      </c>
      <c r="AO162" s="394" t="s">
        <v>57</v>
      </c>
    </row>
    <row r="163" spans="1:41" ht="15.75" customHeight="1" x14ac:dyDescent="0.3">
      <c r="A163" s="371"/>
      <c r="B163" s="372"/>
      <c r="C163" s="373" t="s">
        <v>43</v>
      </c>
      <c r="D163" s="374" t="str">
        <f>IF(Table_1[[#This Row],[SISÄLLÖN NIMI]]="","",1)</f>
        <v/>
      </c>
      <c r="E163" s="375"/>
      <c r="F163" s="375"/>
      <c r="G163" s="373" t="s">
        <v>57</v>
      </c>
      <c r="H163" s="376" t="s">
        <v>57</v>
      </c>
      <c r="I163" s="377" t="s">
        <v>57</v>
      </c>
      <c r="J163" s="378" t="s">
        <v>47</v>
      </c>
      <c r="K163" s="376" t="s">
        <v>57</v>
      </c>
      <c r="L163" s="379" t="s">
        <v>57</v>
      </c>
      <c r="M163" s="380"/>
      <c r="N163" s="381" t="s">
        <v>57</v>
      </c>
      <c r="O163" s="382"/>
      <c r="P163" s="380"/>
      <c r="Q163" s="380"/>
      <c r="R163" s="383"/>
      <c r="S163" s="384">
        <f>IF(Table_1[[#This Row],[Kesto (min) /tapaaminen]]&lt;1,0,(Table_1[[#This Row],[Sisältöjen määrä 
]]*Table_1[[#This Row],[Kesto (min) /tapaaminen]]*Table_1[[#This Row],[Tapaamis-kerrat /osallistuja]]))</f>
        <v>0</v>
      </c>
      <c r="T163" s="355" t="str">
        <f>IF(Table_1[[#This Row],[SISÄLLÖN NIMI]]="","",IF(Table_1[[#This Row],[Toteutuminen]]="Ei osallistujia",0,IF(Table_1[[#This Row],[Toteutuminen]]="Peruttu",0,1)))</f>
        <v/>
      </c>
      <c r="U163" s="385"/>
      <c r="V163" s="374"/>
      <c r="W163" s="386"/>
      <c r="X163" s="387">
        <f>Table_1[[#This Row],[Kävijämäärä a) lapset]]+Table_1[[#This Row],[Kävijämäärä b) aikuiset]]</f>
        <v>0</v>
      </c>
      <c r="Y163" s="387">
        <f>IF(Table_1[[#This Row],[Kokonaiskävijämäärä]]&lt;1,0,Table_1[[#This Row],[Kävijämäärä a) lapset]]*Table_1[[#This Row],[Tapaamis-kerrat /osallistuja]])</f>
        <v>0</v>
      </c>
      <c r="Z163" s="387">
        <f>IF(Table_1[[#This Row],[Kokonaiskävijämäärä]]&lt;1,0,Table_1[[#This Row],[Kävijämäärä b) aikuiset]]*Table_1[[#This Row],[Tapaamis-kerrat /osallistuja]])</f>
        <v>0</v>
      </c>
      <c r="AA163" s="387">
        <f>IF(Table_1[[#This Row],[Kokonaiskävijämäärä]]&lt;1,0,Table_1[[#This Row],[Kokonaiskävijämäärä]]*Table_1[[#This Row],[Tapaamis-kerrat /osallistuja]])</f>
        <v>0</v>
      </c>
      <c r="AB163" s="379" t="s">
        <v>57</v>
      </c>
      <c r="AC163" s="454"/>
      <c r="AD163" s="455"/>
      <c r="AE163" s="463"/>
      <c r="AF163" s="388" t="s">
        <v>57</v>
      </c>
      <c r="AG163" s="389" t="s">
        <v>57</v>
      </c>
      <c r="AH163" s="390" t="s">
        <v>57</v>
      </c>
      <c r="AI163" s="390" t="s">
        <v>57</v>
      </c>
      <c r="AJ163" s="391" t="s">
        <v>56</v>
      </c>
      <c r="AK163" s="392" t="s">
        <v>57</v>
      </c>
      <c r="AL163" s="392" t="s">
        <v>57</v>
      </c>
      <c r="AM163" s="392" t="s">
        <v>57</v>
      </c>
      <c r="AN163" s="393" t="s">
        <v>57</v>
      </c>
      <c r="AO163" s="394" t="s">
        <v>57</v>
      </c>
    </row>
    <row r="164" spans="1:41" ht="15.75" customHeight="1" x14ac:dyDescent="0.3">
      <c r="A164" s="371"/>
      <c r="B164" s="372"/>
      <c r="C164" s="373" t="s">
        <v>43</v>
      </c>
      <c r="D164" s="374" t="str">
        <f>IF(Table_1[[#This Row],[SISÄLLÖN NIMI]]="","",1)</f>
        <v/>
      </c>
      <c r="E164" s="375"/>
      <c r="F164" s="375"/>
      <c r="G164" s="373" t="s">
        <v>57</v>
      </c>
      <c r="H164" s="376" t="s">
        <v>57</v>
      </c>
      <c r="I164" s="377" t="s">
        <v>57</v>
      </c>
      <c r="J164" s="378" t="s">
        <v>47</v>
      </c>
      <c r="K164" s="376" t="s">
        <v>57</v>
      </c>
      <c r="L164" s="379" t="s">
        <v>57</v>
      </c>
      <c r="M164" s="380"/>
      <c r="N164" s="381" t="s">
        <v>57</v>
      </c>
      <c r="O164" s="382"/>
      <c r="P164" s="380"/>
      <c r="Q164" s="380"/>
      <c r="R164" s="383"/>
      <c r="S164" s="384">
        <f>IF(Table_1[[#This Row],[Kesto (min) /tapaaminen]]&lt;1,0,(Table_1[[#This Row],[Sisältöjen määrä 
]]*Table_1[[#This Row],[Kesto (min) /tapaaminen]]*Table_1[[#This Row],[Tapaamis-kerrat /osallistuja]]))</f>
        <v>0</v>
      </c>
      <c r="T164" s="355" t="str">
        <f>IF(Table_1[[#This Row],[SISÄLLÖN NIMI]]="","",IF(Table_1[[#This Row],[Toteutuminen]]="Ei osallistujia",0,IF(Table_1[[#This Row],[Toteutuminen]]="Peruttu",0,1)))</f>
        <v/>
      </c>
      <c r="U164" s="385"/>
      <c r="V164" s="374"/>
      <c r="W164" s="386"/>
      <c r="X164" s="387">
        <f>Table_1[[#This Row],[Kävijämäärä a) lapset]]+Table_1[[#This Row],[Kävijämäärä b) aikuiset]]</f>
        <v>0</v>
      </c>
      <c r="Y164" s="387">
        <f>IF(Table_1[[#This Row],[Kokonaiskävijämäärä]]&lt;1,0,Table_1[[#This Row],[Kävijämäärä a) lapset]]*Table_1[[#This Row],[Tapaamis-kerrat /osallistuja]])</f>
        <v>0</v>
      </c>
      <c r="Z164" s="387">
        <f>IF(Table_1[[#This Row],[Kokonaiskävijämäärä]]&lt;1,0,Table_1[[#This Row],[Kävijämäärä b) aikuiset]]*Table_1[[#This Row],[Tapaamis-kerrat /osallistuja]])</f>
        <v>0</v>
      </c>
      <c r="AA164" s="387">
        <f>IF(Table_1[[#This Row],[Kokonaiskävijämäärä]]&lt;1,0,Table_1[[#This Row],[Kokonaiskävijämäärä]]*Table_1[[#This Row],[Tapaamis-kerrat /osallistuja]])</f>
        <v>0</v>
      </c>
      <c r="AB164" s="379" t="s">
        <v>57</v>
      </c>
      <c r="AC164" s="454"/>
      <c r="AD164" s="455"/>
      <c r="AE164" s="463"/>
      <c r="AF164" s="388" t="s">
        <v>57</v>
      </c>
      <c r="AG164" s="389" t="s">
        <v>57</v>
      </c>
      <c r="AH164" s="390" t="s">
        <v>57</v>
      </c>
      <c r="AI164" s="390" t="s">
        <v>57</v>
      </c>
      <c r="AJ164" s="391" t="s">
        <v>56</v>
      </c>
      <c r="AK164" s="392" t="s">
        <v>57</v>
      </c>
      <c r="AL164" s="392" t="s">
        <v>57</v>
      </c>
      <c r="AM164" s="392" t="s">
        <v>57</v>
      </c>
      <c r="AN164" s="393" t="s">
        <v>57</v>
      </c>
      <c r="AO164" s="394" t="s">
        <v>57</v>
      </c>
    </row>
    <row r="165" spans="1:41" ht="15.75" customHeight="1" x14ac:dyDescent="0.3">
      <c r="A165" s="371"/>
      <c r="B165" s="372"/>
      <c r="C165" s="373" t="s">
        <v>43</v>
      </c>
      <c r="D165" s="374" t="str">
        <f>IF(Table_1[[#This Row],[SISÄLLÖN NIMI]]="","",1)</f>
        <v/>
      </c>
      <c r="E165" s="375"/>
      <c r="F165" s="375"/>
      <c r="G165" s="373" t="s">
        <v>57</v>
      </c>
      <c r="H165" s="376" t="s">
        <v>57</v>
      </c>
      <c r="I165" s="377" t="s">
        <v>57</v>
      </c>
      <c r="J165" s="378" t="s">
        <v>47</v>
      </c>
      <c r="K165" s="376" t="s">
        <v>57</v>
      </c>
      <c r="L165" s="379" t="s">
        <v>57</v>
      </c>
      <c r="M165" s="380"/>
      <c r="N165" s="381" t="s">
        <v>57</v>
      </c>
      <c r="O165" s="382"/>
      <c r="P165" s="380"/>
      <c r="Q165" s="380"/>
      <c r="R165" s="383"/>
      <c r="S165" s="384">
        <f>IF(Table_1[[#This Row],[Kesto (min) /tapaaminen]]&lt;1,0,(Table_1[[#This Row],[Sisältöjen määrä 
]]*Table_1[[#This Row],[Kesto (min) /tapaaminen]]*Table_1[[#This Row],[Tapaamis-kerrat /osallistuja]]))</f>
        <v>0</v>
      </c>
      <c r="T165" s="355" t="str">
        <f>IF(Table_1[[#This Row],[SISÄLLÖN NIMI]]="","",IF(Table_1[[#This Row],[Toteutuminen]]="Ei osallistujia",0,IF(Table_1[[#This Row],[Toteutuminen]]="Peruttu",0,1)))</f>
        <v/>
      </c>
      <c r="U165" s="385"/>
      <c r="V165" s="374"/>
      <c r="W165" s="386"/>
      <c r="X165" s="387">
        <f>Table_1[[#This Row],[Kävijämäärä a) lapset]]+Table_1[[#This Row],[Kävijämäärä b) aikuiset]]</f>
        <v>0</v>
      </c>
      <c r="Y165" s="387">
        <f>IF(Table_1[[#This Row],[Kokonaiskävijämäärä]]&lt;1,0,Table_1[[#This Row],[Kävijämäärä a) lapset]]*Table_1[[#This Row],[Tapaamis-kerrat /osallistuja]])</f>
        <v>0</v>
      </c>
      <c r="Z165" s="387">
        <f>IF(Table_1[[#This Row],[Kokonaiskävijämäärä]]&lt;1,0,Table_1[[#This Row],[Kävijämäärä b) aikuiset]]*Table_1[[#This Row],[Tapaamis-kerrat /osallistuja]])</f>
        <v>0</v>
      </c>
      <c r="AA165" s="387">
        <f>IF(Table_1[[#This Row],[Kokonaiskävijämäärä]]&lt;1,0,Table_1[[#This Row],[Kokonaiskävijämäärä]]*Table_1[[#This Row],[Tapaamis-kerrat /osallistuja]])</f>
        <v>0</v>
      </c>
      <c r="AB165" s="379" t="s">
        <v>57</v>
      </c>
      <c r="AC165" s="454"/>
      <c r="AD165" s="455"/>
      <c r="AE165" s="463"/>
      <c r="AF165" s="388" t="s">
        <v>57</v>
      </c>
      <c r="AG165" s="389" t="s">
        <v>57</v>
      </c>
      <c r="AH165" s="390" t="s">
        <v>57</v>
      </c>
      <c r="AI165" s="390" t="s">
        <v>57</v>
      </c>
      <c r="AJ165" s="391" t="s">
        <v>56</v>
      </c>
      <c r="AK165" s="392" t="s">
        <v>57</v>
      </c>
      <c r="AL165" s="392" t="s">
        <v>57</v>
      </c>
      <c r="AM165" s="392" t="s">
        <v>57</v>
      </c>
      <c r="AN165" s="393" t="s">
        <v>57</v>
      </c>
      <c r="AO165" s="394" t="s">
        <v>57</v>
      </c>
    </row>
    <row r="166" spans="1:41" ht="15.75" customHeight="1" x14ac:dyDescent="0.3">
      <c r="A166" s="371"/>
      <c r="B166" s="372"/>
      <c r="C166" s="373" t="s">
        <v>43</v>
      </c>
      <c r="D166" s="374" t="str">
        <f>IF(Table_1[[#This Row],[SISÄLLÖN NIMI]]="","",1)</f>
        <v/>
      </c>
      <c r="E166" s="375"/>
      <c r="F166" s="375"/>
      <c r="G166" s="373" t="s">
        <v>57</v>
      </c>
      <c r="H166" s="376" t="s">
        <v>57</v>
      </c>
      <c r="I166" s="377" t="s">
        <v>57</v>
      </c>
      <c r="J166" s="378" t="s">
        <v>47</v>
      </c>
      <c r="K166" s="376" t="s">
        <v>57</v>
      </c>
      <c r="L166" s="379" t="s">
        <v>57</v>
      </c>
      <c r="M166" s="380"/>
      <c r="N166" s="381" t="s">
        <v>57</v>
      </c>
      <c r="O166" s="382"/>
      <c r="P166" s="380"/>
      <c r="Q166" s="380"/>
      <c r="R166" s="383"/>
      <c r="S166" s="384">
        <f>IF(Table_1[[#This Row],[Kesto (min) /tapaaminen]]&lt;1,0,(Table_1[[#This Row],[Sisältöjen määrä 
]]*Table_1[[#This Row],[Kesto (min) /tapaaminen]]*Table_1[[#This Row],[Tapaamis-kerrat /osallistuja]]))</f>
        <v>0</v>
      </c>
      <c r="T166" s="355" t="str">
        <f>IF(Table_1[[#This Row],[SISÄLLÖN NIMI]]="","",IF(Table_1[[#This Row],[Toteutuminen]]="Ei osallistujia",0,IF(Table_1[[#This Row],[Toteutuminen]]="Peruttu",0,1)))</f>
        <v/>
      </c>
      <c r="U166" s="385"/>
      <c r="V166" s="374"/>
      <c r="W166" s="386"/>
      <c r="X166" s="387">
        <f>Table_1[[#This Row],[Kävijämäärä a) lapset]]+Table_1[[#This Row],[Kävijämäärä b) aikuiset]]</f>
        <v>0</v>
      </c>
      <c r="Y166" s="387">
        <f>IF(Table_1[[#This Row],[Kokonaiskävijämäärä]]&lt;1,0,Table_1[[#This Row],[Kävijämäärä a) lapset]]*Table_1[[#This Row],[Tapaamis-kerrat /osallistuja]])</f>
        <v>0</v>
      </c>
      <c r="Z166" s="387">
        <f>IF(Table_1[[#This Row],[Kokonaiskävijämäärä]]&lt;1,0,Table_1[[#This Row],[Kävijämäärä b) aikuiset]]*Table_1[[#This Row],[Tapaamis-kerrat /osallistuja]])</f>
        <v>0</v>
      </c>
      <c r="AA166" s="387">
        <f>IF(Table_1[[#This Row],[Kokonaiskävijämäärä]]&lt;1,0,Table_1[[#This Row],[Kokonaiskävijämäärä]]*Table_1[[#This Row],[Tapaamis-kerrat /osallistuja]])</f>
        <v>0</v>
      </c>
      <c r="AB166" s="379" t="s">
        <v>57</v>
      </c>
      <c r="AC166" s="454"/>
      <c r="AD166" s="455"/>
      <c r="AE166" s="463"/>
      <c r="AF166" s="388" t="s">
        <v>57</v>
      </c>
      <c r="AG166" s="389" t="s">
        <v>57</v>
      </c>
      <c r="AH166" s="390" t="s">
        <v>57</v>
      </c>
      <c r="AI166" s="390" t="s">
        <v>57</v>
      </c>
      <c r="AJ166" s="391" t="s">
        <v>56</v>
      </c>
      <c r="AK166" s="392" t="s">
        <v>57</v>
      </c>
      <c r="AL166" s="392" t="s">
        <v>57</v>
      </c>
      <c r="AM166" s="392" t="s">
        <v>57</v>
      </c>
      <c r="AN166" s="393" t="s">
        <v>57</v>
      </c>
      <c r="AO166" s="394" t="s">
        <v>57</v>
      </c>
    </row>
    <row r="167" spans="1:41" ht="15.75" customHeight="1" x14ac:dyDescent="0.3">
      <c r="A167" s="371"/>
      <c r="B167" s="372"/>
      <c r="C167" s="373" t="s">
        <v>43</v>
      </c>
      <c r="D167" s="374" t="str">
        <f>IF(Table_1[[#This Row],[SISÄLLÖN NIMI]]="","",1)</f>
        <v/>
      </c>
      <c r="E167" s="375"/>
      <c r="F167" s="375"/>
      <c r="G167" s="373" t="s">
        <v>57</v>
      </c>
      <c r="H167" s="376" t="s">
        <v>57</v>
      </c>
      <c r="I167" s="377" t="s">
        <v>57</v>
      </c>
      <c r="J167" s="378" t="s">
        <v>47</v>
      </c>
      <c r="K167" s="376" t="s">
        <v>57</v>
      </c>
      <c r="L167" s="379" t="s">
        <v>57</v>
      </c>
      <c r="M167" s="380"/>
      <c r="N167" s="381" t="s">
        <v>57</v>
      </c>
      <c r="O167" s="382"/>
      <c r="P167" s="380"/>
      <c r="Q167" s="380"/>
      <c r="R167" s="383"/>
      <c r="S167" s="384">
        <f>IF(Table_1[[#This Row],[Kesto (min) /tapaaminen]]&lt;1,0,(Table_1[[#This Row],[Sisältöjen määrä 
]]*Table_1[[#This Row],[Kesto (min) /tapaaminen]]*Table_1[[#This Row],[Tapaamis-kerrat /osallistuja]]))</f>
        <v>0</v>
      </c>
      <c r="T167" s="355" t="str">
        <f>IF(Table_1[[#This Row],[SISÄLLÖN NIMI]]="","",IF(Table_1[[#This Row],[Toteutuminen]]="Ei osallistujia",0,IF(Table_1[[#This Row],[Toteutuminen]]="Peruttu",0,1)))</f>
        <v/>
      </c>
      <c r="U167" s="385"/>
      <c r="V167" s="374"/>
      <c r="W167" s="386"/>
      <c r="X167" s="387">
        <f>Table_1[[#This Row],[Kävijämäärä a) lapset]]+Table_1[[#This Row],[Kävijämäärä b) aikuiset]]</f>
        <v>0</v>
      </c>
      <c r="Y167" s="387">
        <f>IF(Table_1[[#This Row],[Kokonaiskävijämäärä]]&lt;1,0,Table_1[[#This Row],[Kävijämäärä a) lapset]]*Table_1[[#This Row],[Tapaamis-kerrat /osallistuja]])</f>
        <v>0</v>
      </c>
      <c r="Z167" s="387">
        <f>IF(Table_1[[#This Row],[Kokonaiskävijämäärä]]&lt;1,0,Table_1[[#This Row],[Kävijämäärä b) aikuiset]]*Table_1[[#This Row],[Tapaamis-kerrat /osallistuja]])</f>
        <v>0</v>
      </c>
      <c r="AA167" s="387">
        <f>IF(Table_1[[#This Row],[Kokonaiskävijämäärä]]&lt;1,0,Table_1[[#This Row],[Kokonaiskävijämäärä]]*Table_1[[#This Row],[Tapaamis-kerrat /osallistuja]])</f>
        <v>0</v>
      </c>
      <c r="AB167" s="379" t="s">
        <v>57</v>
      </c>
      <c r="AC167" s="454"/>
      <c r="AD167" s="455"/>
      <c r="AE167" s="463"/>
      <c r="AF167" s="388" t="s">
        <v>57</v>
      </c>
      <c r="AG167" s="389" t="s">
        <v>57</v>
      </c>
      <c r="AH167" s="390" t="s">
        <v>57</v>
      </c>
      <c r="AI167" s="390" t="s">
        <v>57</v>
      </c>
      <c r="AJ167" s="391" t="s">
        <v>56</v>
      </c>
      <c r="AK167" s="392" t="s">
        <v>57</v>
      </c>
      <c r="AL167" s="392" t="s">
        <v>57</v>
      </c>
      <c r="AM167" s="392" t="s">
        <v>57</v>
      </c>
      <c r="AN167" s="393" t="s">
        <v>57</v>
      </c>
      <c r="AO167" s="394" t="s">
        <v>57</v>
      </c>
    </row>
    <row r="168" spans="1:41" ht="15.75" customHeight="1" x14ac:dyDescent="0.3">
      <c r="A168" s="371"/>
      <c r="B168" s="372"/>
      <c r="C168" s="373" t="s">
        <v>43</v>
      </c>
      <c r="D168" s="374" t="str">
        <f>IF(Table_1[[#This Row],[SISÄLLÖN NIMI]]="","",1)</f>
        <v/>
      </c>
      <c r="E168" s="375"/>
      <c r="F168" s="375"/>
      <c r="G168" s="373" t="s">
        <v>57</v>
      </c>
      <c r="H168" s="376" t="s">
        <v>57</v>
      </c>
      <c r="I168" s="377" t="s">
        <v>57</v>
      </c>
      <c r="J168" s="378" t="s">
        <v>47</v>
      </c>
      <c r="K168" s="376" t="s">
        <v>57</v>
      </c>
      <c r="L168" s="379" t="s">
        <v>57</v>
      </c>
      <c r="M168" s="380"/>
      <c r="N168" s="381" t="s">
        <v>57</v>
      </c>
      <c r="O168" s="382"/>
      <c r="P168" s="380"/>
      <c r="Q168" s="380"/>
      <c r="R168" s="383"/>
      <c r="S168" s="384">
        <f>IF(Table_1[[#This Row],[Kesto (min) /tapaaminen]]&lt;1,0,(Table_1[[#This Row],[Sisältöjen määrä 
]]*Table_1[[#This Row],[Kesto (min) /tapaaminen]]*Table_1[[#This Row],[Tapaamis-kerrat /osallistuja]]))</f>
        <v>0</v>
      </c>
      <c r="T168" s="355" t="str">
        <f>IF(Table_1[[#This Row],[SISÄLLÖN NIMI]]="","",IF(Table_1[[#This Row],[Toteutuminen]]="Ei osallistujia",0,IF(Table_1[[#This Row],[Toteutuminen]]="Peruttu",0,1)))</f>
        <v/>
      </c>
      <c r="U168" s="385"/>
      <c r="V168" s="374"/>
      <c r="W168" s="386"/>
      <c r="X168" s="387">
        <f>Table_1[[#This Row],[Kävijämäärä a) lapset]]+Table_1[[#This Row],[Kävijämäärä b) aikuiset]]</f>
        <v>0</v>
      </c>
      <c r="Y168" s="387">
        <f>IF(Table_1[[#This Row],[Kokonaiskävijämäärä]]&lt;1,0,Table_1[[#This Row],[Kävijämäärä a) lapset]]*Table_1[[#This Row],[Tapaamis-kerrat /osallistuja]])</f>
        <v>0</v>
      </c>
      <c r="Z168" s="387">
        <f>IF(Table_1[[#This Row],[Kokonaiskävijämäärä]]&lt;1,0,Table_1[[#This Row],[Kävijämäärä b) aikuiset]]*Table_1[[#This Row],[Tapaamis-kerrat /osallistuja]])</f>
        <v>0</v>
      </c>
      <c r="AA168" s="387">
        <f>IF(Table_1[[#This Row],[Kokonaiskävijämäärä]]&lt;1,0,Table_1[[#This Row],[Kokonaiskävijämäärä]]*Table_1[[#This Row],[Tapaamis-kerrat /osallistuja]])</f>
        <v>0</v>
      </c>
      <c r="AB168" s="379" t="s">
        <v>57</v>
      </c>
      <c r="AC168" s="454"/>
      <c r="AD168" s="455"/>
      <c r="AE168" s="463"/>
      <c r="AF168" s="388" t="s">
        <v>57</v>
      </c>
      <c r="AG168" s="389" t="s">
        <v>57</v>
      </c>
      <c r="AH168" s="390" t="s">
        <v>57</v>
      </c>
      <c r="AI168" s="390" t="s">
        <v>57</v>
      </c>
      <c r="AJ168" s="391" t="s">
        <v>56</v>
      </c>
      <c r="AK168" s="392" t="s">
        <v>57</v>
      </c>
      <c r="AL168" s="392" t="s">
        <v>57</v>
      </c>
      <c r="AM168" s="392" t="s">
        <v>57</v>
      </c>
      <c r="AN168" s="393" t="s">
        <v>57</v>
      </c>
      <c r="AO168" s="394" t="s">
        <v>57</v>
      </c>
    </row>
    <row r="169" spans="1:41" ht="15.75" customHeight="1" x14ac:dyDescent="0.3">
      <c r="A169" s="371"/>
      <c r="B169" s="372"/>
      <c r="C169" s="373" t="s">
        <v>43</v>
      </c>
      <c r="D169" s="374" t="str">
        <f>IF(Table_1[[#This Row],[SISÄLLÖN NIMI]]="","",1)</f>
        <v/>
      </c>
      <c r="E169" s="375"/>
      <c r="F169" s="375"/>
      <c r="G169" s="373" t="s">
        <v>57</v>
      </c>
      <c r="H169" s="376" t="s">
        <v>57</v>
      </c>
      <c r="I169" s="377" t="s">
        <v>57</v>
      </c>
      <c r="J169" s="378" t="s">
        <v>47</v>
      </c>
      <c r="K169" s="376" t="s">
        <v>57</v>
      </c>
      <c r="L169" s="379" t="s">
        <v>57</v>
      </c>
      <c r="M169" s="380"/>
      <c r="N169" s="381" t="s">
        <v>57</v>
      </c>
      <c r="O169" s="382"/>
      <c r="P169" s="380"/>
      <c r="Q169" s="380"/>
      <c r="R169" s="383"/>
      <c r="S169" s="384">
        <f>IF(Table_1[[#This Row],[Kesto (min) /tapaaminen]]&lt;1,0,(Table_1[[#This Row],[Sisältöjen määrä 
]]*Table_1[[#This Row],[Kesto (min) /tapaaminen]]*Table_1[[#This Row],[Tapaamis-kerrat /osallistuja]]))</f>
        <v>0</v>
      </c>
      <c r="T169" s="355" t="str">
        <f>IF(Table_1[[#This Row],[SISÄLLÖN NIMI]]="","",IF(Table_1[[#This Row],[Toteutuminen]]="Ei osallistujia",0,IF(Table_1[[#This Row],[Toteutuminen]]="Peruttu",0,1)))</f>
        <v/>
      </c>
      <c r="U169" s="385"/>
      <c r="V169" s="374"/>
      <c r="W169" s="386"/>
      <c r="X169" s="387">
        <f>Table_1[[#This Row],[Kävijämäärä a) lapset]]+Table_1[[#This Row],[Kävijämäärä b) aikuiset]]</f>
        <v>0</v>
      </c>
      <c r="Y169" s="387">
        <f>IF(Table_1[[#This Row],[Kokonaiskävijämäärä]]&lt;1,0,Table_1[[#This Row],[Kävijämäärä a) lapset]]*Table_1[[#This Row],[Tapaamis-kerrat /osallistuja]])</f>
        <v>0</v>
      </c>
      <c r="Z169" s="387">
        <f>IF(Table_1[[#This Row],[Kokonaiskävijämäärä]]&lt;1,0,Table_1[[#This Row],[Kävijämäärä b) aikuiset]]*Table_1[[#This Row],[Tapaamis-kerrat /osallistuja]])</f>
        <v>0</v>
      </c>
      <c r="AA169" s="387">
        <f>IF(Table_1[[#This Row],[Kokonaiskävijämäärä]]&lt;1,0,Table_1[[#This Row],[Kokonaiskävijämäärä]]*Table_1[[#This Row],[Tapaamis-kerrat /osallistuja]])</f>
        <v>0</v>
      </c>
      <c r="AB169" s="379" t="s">
        <v>57</v>
      </c>
      <c r="AC169" s="454"/>
      <c r="AD169" s="455"/>
      <c r="AE169" s="463"/>
      <c r="AF169" s="388" t="s">
        <v>57</v>
      </c>
      <c r="AG169" s="389" t="s">
        <v>57</v>
      </c>
      <c r="AH169" s="390" t="s">
        <v>57</v>
      </c>
      <c r="AI169" s="390" t="s">
        <v>57</v>
      </c>
      <c r="AJ169" s="391" t="s">
        <v>56</v>
      </c>
      <c r="AK169" s="392" t="s">
        <v>57</v>
      </c>
      <c r="AL169" s="392" t="s">
        <v>57</v>
      </c>
      <c r="AM169" s="392" t="s">
        <v>57</v>
      </c>
      <c r="AN169" s="393" t="s">
        <v>57</v>
      </c>
      <c r="AO169" s="394" t="s">
        <v>57</v>
      </c>
    </row>
    <row r="170" spans="1:41" ht="15.75" customHeight="1" x14ac:dyDescent="0.3">
      <c r="A170" s="371"/>
      <c r="B170" s="372"/>
      <c r="C170" s="373" t="s">
        <v>43</v>
      </c>
      <c r="D170" s="374" t="str">
        <f>IF(Table_1[[#This Row],[SISÄLLÖN NIMI]]="","",1)</f>
        <v/>
      </c>
      <c r="E170" s="375"/>
      <c r="F170" s="375"/>
      <c r="G170" s="373" t="s">
        <v>57</v>
      </c>
      <c r="H170" s="376" t="s">
        <v>57</v>
      </c>
      <c r="I170" s="377" t="s">
        <v>57</v>
      </c>
      <c r="J170" s="378" t="s">
        <v>47</v>
      </c>
      <c r="K170" s="376" t="s">
        <v>57</v>
      </c>
      <c r="L170" s="379" t="s">
        <v>57</v>
      </c>
      <c r="M170" s="380"/>
      <c r="N170" s="381" t="s">
        <v>57</v>
      </c>
      <c r="O170" s="382"/>
      <c r="P170" s="380"/>
      <c r="Q170" s="380"/>
      <c r="R170" s="383"/>
      <c r="S170" s="384">
        <f>IF(Table_1[[#This Row],[Kesto (min) /tapaaminen]]&lt;1,0,(Table_1[[#This Row],[Sisältöjen määrä 
]]*Table_1[[#This Row],[Kesto (min) /tapaaminen]]*Table_1[[#This Row],[Tapaamis-kerrat /osallistuja]]))</f>
        <v>0</v>
      </c>
      <c r="T170" s="355" t="str">
        <f>IF(Table_1[[#This Row],[SISÄLLÖN NIMI]]="","",IF(Table_1[[#This Row],[Toteutuminen]]="Ei osallistujia",0,IF(Table_1[[#This Row],[Toteutuminen]]="Peruttu",0,1)))</f>
        <v/>
      </c>
      <c r="U170" s="385"/>
      <c r="V170" s="374"/>
      <c r="W170" s="386"/>
      <c r="X170" s="387">
        <f>Table_1[[#This Row],[Kävijämäärä a) lapset]]+Table_1[[#This Row],[Kävijämäärä b) aikuiset]]</f>
        <v>0</v>
      </c>
      <c r="Y170" s="387">
        <f>IF(Table_1[[#This Row],[Kokonaiskävijämäärä]]&lt;1,0,Table_1[[#This Row],[Kävijämäärä a) lapset]]*Table_1[[#This Row],[Tapaamis-kerrat /osallistuja]])</f>
        <v>0</v>
      </c>
      <c r="Z170" s="387">
        <f>IF(Table_1[[#This Row],[Kokonaiskävijämäärä]]&lt;1,0,Table_1[[#This Row],[Kävijämäärä b) aikuiset]]*Table_1[[#This Row],[Tapaamis-kerrat /osallistuja]])</f>
        <v>0</v>
      </c>
      <c r="AA170" s="387">
        <f>IF(Table_1[[#This Row],[Kokonaiskävijämäärä]]&lt;1,0,Table_1[[#This Row],[Kokonaiskävijämäärä]]*Table_1[[#This Row],[Tapaamis-kerrat /osallistuja]])</f>
        <v>0</v>
      </c>
      <c r="AB170" s="379" t="s">
        <v>57</v>
      </c>
      <c r="AC170" s="454"/>
      <c r="AD170" s="455"/>
      <c r="AE170" s="463"/>
      <c r="AF170" s="388" t="s">
        <v>57</v>
      </c>
      <c r="AG170" s="389" t="s">
        <v>57</v>
      </c>
      <c r="AH170" s="390" t="s">
        <v>57</v>
      </c>
      <c r="AI170" s="390" t="s">
        <v>57</v>
      </c>
      <c r="AJ170" s="391" t="s">
        <v>56</v>
      </c>
      <c r="AK170" s="392" t="s">
        <v>57</v>
      </c>
      <c r="AL170" s="392" t="s">
        <v>57</v>
      </c>
      <c r="AM170" s="392" t="s">
        <v>57</v>
      </c>
      <c r="AN170" s="393" t="s">
        <v>57</v>
      </c>
      <c r="AO170" s="394" t="s">
        <v>57</v>
      </c>
    </row>
    <row r="171" spans="1:41" ht="15.75" customHeight="1" x14ac:dyDescent="0.3">
      <c r="A171" s="371"/>
      <c r="B171" s="372"/>
      <c r="C171" s="373" t="s">
        <v>43</v>
      </c>
      <c r="D171" s="374" t="str">
        <f>IF(Table_1[[#This Row],[SISÄLLÖN NIMI]]="","",1)</f>
        <v/>
      </c>
      <c r="E171" s="375"/>
      <c r="F171" s="375"/>
      <c r="G171" s="373" t="s">
        <v>57</v>
      </c>
      <c r="H171" s="376" t="s">
        <v>57</v>
      </c>
      <c r="I171" s="377" t="s">
        <v>57</v>
      </c>
      <c r="J171" s="378" t="s">
        <v>47</v>
      </c>
      <c r="K171" s="376" t="s">
        <v>57</v>
      </c>
      <c r="L171" s="379" t="s">
        <v>57</v>
      </c>
      <c r="M171" s="380"/>
      <c r="N171" s="381" t="s">
        <v>57</v>
      </c>
      <c r="O171" s="382"/>
      <c r="P171" s="380"/>
      <c r="Q171" s="380"/>
      <c r="R171" s="383"/>
      <c r="S171" s="384">
        <f>IF(Table_1[[#This Row],[Kesto (min) /tapaaminen]]&lt;1,0,(Table_1[[#This Row],[Sisältöjen määrä 
]]*Table_1[[#This Row],[Kesto (min) /tapaaminen]]*Table_1[[#This Row],[Tapaamis-kerrat /osallistuja]]))</f>
        <v>0</v>
      </c>
      <c r="T171" s="355" t="str">
        <f>IF(Table_1[[#This Row],[SISÄLLÖN NIMI]]="","",IF(Table_1[[#This Row],[Toteutuminen]]="Ei osallistujia",0,IF(Table_1[[#This Row],[Toteutuminen]]="Peruttu",0,1)))</f>
        <v/>
      </c>
      <c r="U171" s="385"/>
      <c r="V171" s="374"/>
      <c r="W171" s="386"/>
      <c r="X171" s="387">
        <f>Table_1[[#This Row],[Kävijämäärä a) lapset]]+Table_1[[#This Row],[Kävijämäärä b) aikuiset]]</f>
        <v>0</v>
      </c>
      <c r="Y171" s="387">
        <f>IF(Table_1[[#This Row],[Kokonaiskävijämäärä]]&lt;1,0,Table_1[[#This Row],[Kävijämäärä a) lapset]]*Table_1[[#This Row],[Tapaamis-kerrat /osallistuja]])</f>
        <v>0</v>
      </c>
      <c r="Z171" s="387">
        <f>IF(Table_1[[#This Row],[Kokonaiskävijämäärä]]&lt;1,0,Table_1[[#This Row],[Kävijämäärä b) aikuiset]]*Table_1[[#This Row],[Tapaamis-kerrat /osallistuja]])</f>
        <v>0</v>
      </c>
      <c r="AA171" s="387">
        <f>IF(Table_1[[#This Row],[Kokonaiskävijämäärä]]&lt;1,0,Table_1[[#This Row],[Kokonaiskävijämäärä]]*Table_1[[#This Row],[Tapaamis-kerrat /osallistuja]])</f>
        <v>0</v>
      </c>
      <c r="AB171" s="379" t="s">
        <v>57</v>
      </c>
      <c r="AC171" s="454"/>
      <c r="AD171" s="455"/>
      <c r="AE171" s="463"/>
      <c r="AF171" s="388" t="s">
        <v>57</v>
      </c>
      <c r="AG171" s="389" t="s">
        <v>57</v>
      </c>
      <c r="AH171" s="390" t="s">
        <v>57</v>
      </c>
      <c r="AI171" s="390" t="s">
        <v>57</v>
      </c>
      <c r="AJ171" s="391" t="s">
        <v>56</v>
      </c>
      <c r="AK171" s="392" t="s">
        <v>57</v>
      </c>
      <c r="AL171" s="392" t="s">
        <v>57</v>
      </c>
      <c r="AM171" s="392" t="s">
        <v>57</v>
      </c>
      <c r="AN171" s="393" t="s">
        <v>57</v>
      </c>
      <c r="AO171" s="394" t="s">
        <v>57</v>
      </c>
    </row>
    <row r="172" spans="1:41" ht="15.75" customHeight="1" x14ac:dyDescent="0.3">
      <c r="A172" s="371"/>
      <c r="B172" s="372"/>
      <c r="C172" s="373" t="s">
        <v>43</v>
      </c>
      <c r="D172" s="374" t="str">
        <f>IF(Table_1[[#This Row],[SISÄLLÖN NIMI]]="","",1)</f>
        <v/>
      </c>
      <c r="E172" s="375"/>
      <c r="F172" s="375"/>
      <c r="G172" s="373" t="s">
        <v>57</v>
      </c>
      <c r="H172" s="376" t="s">
        <v>57</v>
      </c>
      <c r="I172" s="377" t="s">
        <v>57</v>
      </c>
      <c r="J172" s="378" t="s">
        <v>47</v>
      </c>
      <c r="K172" s="376" t="s">
        <v>57</v>
      </c>
      <c r="L172" s="379" t="s">
        <v>57</v>
      </c>
      <c r="M172" s="380"/>
      <c r="N172" s="381" t="s">
        <v>57</v>
      </c>
      <c r="O172" s="382"/>
      <c r="P172" s="380"/>
      <c r="Q172" s="380"/>
      <c r="R172" s="383"/>
      <c r="S172" s="384">
        <f>IF(Table_1[[#This Row],[Kesto (min) /tapaaminen]]&lt;1,0,(Table_1[[#This Row],[Sisältöjen määrä 
]]*Table_1[[#This Row],[Kesto (min) /tapaaminen]]*Table_1[[#This Row],[Tapaamis-kerrat /osallistuja]]))</f>
        <v>0</v>
      </c>
      <c r="T172" s="355" t="str">
        <f>IF(Table_1[[#This Row],[SISÄLLÖN NIMI]]="","",IF(Table_1[[#This Row],[Toteutuminen]]="Ei osallistujia",0,IF(Table_1[[#This Row],[Toteutuminen]]="Peruttu",0,1)))</f>
        <v/>
      </c>
      <c r="U172" s="385"/>
      <c r="V172" s="374"/>
      <c r="W172" s="386"/>
      <c r="X172" s="387">
        <f>Table_1[[#This Row],[Kävijämäärä a) lapset]]+Table_1[[#This Row],[Kävijämäärä b) aikuiset]]</f>
        <v>0</v>
      </c>
      <c r="Y172" s="387">
        <f>IF(Table_1[[#This Row],[Kokonaiskävijämäärä]]&lt;1,0,Table_1[[#This Row],[Kävijämäärä a) lapset]]*Table_1[[#This Row],[Tapaamis-kerrat /osallistuja]])</f>
        <v>0</v>
      </c>
      <c r="Z172" s="387">
        <f>IF(Table_1[[#This Row],[Kokonaiskävijämäärä]]&lt;1,0,Table_1[[#This Row],[Kävijämäärä b) aikuiset]]*Table_1[[#This Row],[Tapaamis-kerrat /osallistuja]])</f>
        <v>0</v>
      </c>
      <c r="AA172" s="387">
        <f>IF(Table_1[[#This Row],[Kokonaiskävijämäärä]]&lt;1,0,Table_1[[#This Row],[Kokonaiskävijämäärä]]*Table_1[[#This Row],[Tapaamis-kerrat /osallistuja]])</f>
        <v>0</v>
      </c>
      <c r="AB172" s="379" t="s">
        <v>57</v>
      </c>
      <c r="AC172" s="454"/>
      <c r="AD172" s="455"/>
      <c r="AE172" s="463"/>
      <c r="AF172" s="388" t="s">
        <v>57</v>
      </c>
      <c r="AG172" s="389" t="s">
        <v>57</v>
      </c>
      <c r="AH172" s="390" t="s">
        <v>57</v>
      </c>
      <c r="AI172" s="390" t="s">
        <v>57</v>
      </c>
      <c r="AJ172" s="391" t="s">
        <v>56</v>
      </c>
      <c r="AK172" s="392" t="s">
        <v>57</v>
      </c>
      <c r="AL172" s="392" t="s">
        <v>57</v>
      </c>
      <c r="AM172" s="392" t="s">
        <v>57</v>
      </c>
      <c r="AN172" s="393" t="s">
        <v>57</v>
      </c>
      <c r="AO172" s="394" t="s">
        <v>57</v>
      </c>
    </row>
    <row r="173" spans="1:41" ht="15.75" customHeight="1" x14ac:dyDescent="0.3">
      <c r="A173" s="371"/>
      <c r="B173" s="372"/>
      <c r="C173" s="373" t="s">
        <v>43</v>
      </c>
      <c r="D173" s="374" t="str">
        <f>IF(Table_1[[#This Row],[SISÄLLÖN NIMI]]="","",1)</f>
        <v/>
      </c>
      <c r="E173" s="375"/>
      <c r="F173" s="375"/>
      <c r="G173" s="373" t="s">
        <v>57</v>
      </c>
      <c r="H173" s="376" t="s">
        <v>57</v>
      </c>
      <c r="I173" s="377" t="s">
        <v>57</v>
      </c>
      <c r="J173" s="378" t="s">
        <v>47</v>
      </c>
      <c r="K173" s="376" t="s">
        <v>57</v>
      </c>
      <c r="L173" s="379" t="s">
        <v>57</v>
      </c>
      <c r="M173" s="380"/>
      <c r="N173" s="381" t="s">
        <v>57</v>
      </c>
      <c r="O173" s="382"/>
      <c r="P173" s="380"/>
      <c r="Q173" s="380"/>
      <c r="R173" s="383"/>
      <c r="S173" s="384">
        <f>IF(Table_1[[#This Row],[Kesto (min) /tapaaminen]]&lt;1,0,(Table_1[[#This Row],[Sisältöjen määrä 
]]*Table_1[[#This Row],[Kesto (min) /tapaaminen]]*Table_1[[#This Row],[Tapaamis-kerrat /osallistuja]]))</f>
        <v>0</v>
      </c>
      <c r="T173" s="355" t="str">
        <f>IF(Table_1[[#This Row],[SISÄLLÖN NIMI]]="","",IF(Table_1[[#This Row],[Toteutuminen]]="Ei osallistujia",0,IF(Table_1[[#This Row],[Toteutuminen]]="Peruttu",0,1)))</f>
        <v/>
      </c>
      <c r="U173" s="385"/>
      <c r="V173" s="374"/>
      <c r="W173" s="386"/>
      <c r="X173" s="387">
        <f>Table_1[[#This Row],[Kävijämäärä a) lapset]]+Table_1[[#This Row],[Kävijämäärä b) aikuiset]]</f>
        <v>0</v>
      </c>
      <c r="Y173" s="387">
        <f>IF(Table_1[[#This Row],[Kokonaiskävijämäärä]]&lt;1,0,Table_1[[#This Row],[Kävijämäärä a) lapset]]*Table_1[[#This Row],[Tapaamis-kerrat /osallistuja]])</f>
        <v>0</v>
      </c>
      <c r="Z173" s="387">
        <f>IF(Table_1[[#This Row],[Kokonaiskävijämäärä]]&lt;1,0,Table_1[[#This Row],[Kävijämäärä b) aikuiset]]*Table_1[[#This Row],[Tapaamis-kerrat /osallistuja]])</f>
        <v>0</v>
      </c>
      <c r="AA173" s="387">
        <f>IF(Table_1[[#This Row],[Kokonaiskävijämäärä]]&lt;1,0,Table_1[[#This Row],[Kokonaiskävijämäärä]]*Table_1[[#This Row],[Tapaamis-kerrat /osallistuja]])</f>
        <v>0</v>
      </c>
      <c r="AB173" s="379" t="s">
        <v>57</v>
      </c>
      <c r="AC173" s="454"/>
      <c r="AD173" s="455"/>
      <c r="AE173" s="463"/>
      <c r="AF173" s="388" t="s">
        <v>57</v>
      </c>
      <c r="AG173" s="389" t="s">
        <v>57</v>
      </c>
      <c r="AH173" s="390" t="s">
        <v>57</v>
      </c>
      <c r="AI173" s="390" t="s">
        <v>57</v>
      </c>
      <c r="AJ173" s="391" t="s">
        <v>56</v>
      </c>
      <c r="AK173" s="392" t="s">
        <v>57</v>
      </c>
      <c r="AL173" s="392" t="s">
        <v>57</v>
      </c>
      <c r="AM173" s="392" t="s">
        <v>57</v>
      </c>
      <c r="AN173" s="393" t="s">
        <v>57</v>
      </c>
      <c r="AO173" s="394" t="s">
        <v>57</v>
      </c>
    </row>
    <row r="174" spans="1:41" ht="15.75" customHeight="1" x14ac:dyDescent="0.3">
      <c r="A174" s="371"/>
      <c r="B174" s="372"/>
      <c r="C174" s="373" t="s">
        <v>43</v>
      </c>
      <c r="D174" s="374" t="str">
        <f>IF(Table_1[[#This Row],[SISÄLLÖN NIMI]]="","",1)</f>
        <v/>
      </c>
      <c r="E174" s="375"/>
      <c r="F174" s="375"/>
      <c r="G174" s="373" t="s">
        <v>57</v>
      </c>
      <c r="H174" s="376" t="s">
        <v>57</v>
      </c>
      <c r="I174" s="377" t="s">
        <v>57</v>
      </c>
      <c r="J174" s="378" t="s">
        <v>47</v>
      </c>
      <c r="K174" s="376" t="s">
        <v>57</v>
      </c>
      <c r="L174" s="379" t="s">
        <v>57</v>
      </c>
      <c r="M174" s="380"/>
      <c r="N174" s="381" t="s">
        <v>57</v>
      </c>
      <c r="O174" s="382"/>
      <c r="P174" s="380"/>
      <c r="Q174" s="380"/>
      <c r="R174" s="383"/>
      <c r="S174" s="384">
        <f>IF(Table_1[[#This Row],[Kesto (min) /tapaaminen]]&lt;1,0,(Table_1[[#This Row],[Sisältöjen määrä 
]]*Table_1[[#This Row],[Kesto (min) /tapaaminen]]*Table_1[[#This Row],[Tapaamis-kerrat /osallistuja]]))</f>
        <v>0</v>
      </c>
      <c r="T174" s="355" t="str">
        <f>IF(Table_1[[#This Row],[SISÄLLÖN NIMI]]="","",IF(Table_1[[#This Row],[Toteutuminen]]="Ei osallistujia",0,IF(Table_1[[#This Row],[Toteutuminen]]="Peruttu",0,1)))</f>
        <v/>
      </c>
      <c r="U174" s="385"/>
      <c r="V174" s="374"/>
      <c r="W174" s="386"/>
      <c r="X174" s="387">
        <f>Table_1[[#This Row],[Kävijämäärä a) lapset]]+Table_1[[#This Row],[Kävijämäärä b) aikuiset]]</f>
        <v>0</v>
      </c>
      <c r="Y174" s="387">
        <f>IF(Table_1[[#This Row],[Kokonaiskävijämäärä]]&lt;1,0,Table_1[[#This Row],[Kävijämäärä a) lapset]]*Table_1[[#This Row],[Tapaamis-kerrat /osallistuja]])</f>
        <v>0</v>
      </c>
      <c r="Z174" s="387">
        <f>IF(Table_1[[#This Row],[Kokonaiskävijämäärä]]&lt;1,0,Table_1[[#This Row],[Kävijämäärä b) aikuiset]]*Table_1[[#This Row],[Tapaamis-kerrat /osallistuja]])</f>
        <v>0</v>
      </c>
      <c r="AA174" s="387">
        <f>IF(Table_1[[#This Row],[Kokonaiskävijämäärä]]&lt;1,0,Table_1[[#This Row],[Kokonaiskävijämäärä]]*Table_1[[#This Row],[Tapaamis-kerrat /osallistuja]])</f>
        <v>0</v>
      </c>
      <c r="AB174" s="379" t="s">
        <v>57</v>
      </c>
      <c r="AC174" s="454"/>
      <c r="AD174" s="455"/>
      <c r="AE174" s="463"/>
      <c r="AF174" s="388" t="s">
        <v>57</v>
      </c>
      <c r="AG174" s="389" t="s">
        <v>57</v>
      </c>
      <c r="AH174" s="390" t="s">
        <v>57</v>
      </c>
      <c r="AI174" s="390" t="s">
        <v>57</v>
      </c>
      <c r="AJ174" s="391" t="s">
        <v>56</v>
      </c>
      <c r="AK174" s="392" t="s">
        <v>57</v>
      </c>
      <c r="AL174" s="392" t="s">
        <v>57</v>
      </c>
      <c r="AM174" s="392" t="s">
        <v>57</v>
      </c>
      <c r="AN174" s="393" t="s">
        <v>57</v>
      </c>
      <c r="AO174" s="394" t="s">
        <v>57</v>
      </c>
    </row>
    <row r="175" spans="1:41" ht="15.75" customHeight="1" x14ac:dyDescent="0.3">
      <c r="A175" s="371"/>
      <c r="B175" s="372"/>
      <c r="C175" s="373" t="s">
        <v>43</v>
      </c>
      <c r="D175" s="374" t="str">
        <f>IF(Table_1[[#This Row],[SISÄLLÖN NIMI]]="","",1)</f>
        <v/>
      </c>
      <c r="E175" s="375"/>
      <c r="F175" s="375"/>
      <c r="G175" s="373" t="s">
        <v>57</v>
      </c>
      <c r="H175" s="376" t="s">
        <v>57</v>
      </c>
      <c r="I175" s="377" t="s">
        <v>57</v>
      </c>
      <c r="J175" s="378" t="s">
        <v>47</v>
      </c>
      <c r="K175" s="376" t="s">
        <v>57</v>
      </c>
      <c r="L175" s="379" t="s">
        <v>57</v>
      </c>
      <c r="M175" s="380"/>
      <c r="N175" s="381" t="s">
        <v>57</v>
      </c>
      <c r="O175" s="382"/>
      <c r="P175" s="380"/>
      <c r="Q175" s="380"/>
      <c r="R175" s="383"/>
      <c r="S175" s="384">
        <f>IF(Table_1[[#This Row],[Kesto (min) /tapaaminen]]&lt;1,0,(Table_1[[#This Row],[Sisältöjen määrä 
]]*Table_1[[#This Row],[Kesto (min) /tapaaminen]]*Table_1[[#This Row],[Tapaamis-kerrat /osallistuja]]))</f>
        <v>0</v>
      </c>
      <c r="T175" s="355" t="str">
        <f>IF(Table_1[[#This Row],[SISÄLLÖN NIMI]]="","",IF(Table_1[[#This Row],[Toteutuminen]]="Ei osallistujia",0,IF(Table_1[[#This Row],[Toteutuminen]]="Peruttu",0,1)))</f>
        <v/>
      </c>
      <c r="U175" s="385"/>
      <c r="V175" s="374"/>
      <c r="W175" s="386"/>
      <c r="X175" s="387">
        <f>Table_1[[#This Row],[Kävijämäärä a) lapset]]+Table_1[[#This Row],[Kävijämäärä b) aikuiset]]</f>
        <v>0</v>
      </c>
      <c r="Y175" s="387">
        <f>IF(Table_1[[#This Row],[Kokonaiskävijämäärä]]&lt;1,0,Table_1[[#This Row],[Kävijämäärä a) lapset]]*Table_1[[#This Row],[Tapaamis-kerrat /osallistuja]])</f>
        <v>0</v>
      </c>
      <c r="Z175" s="387">
        <f>IF(Table_1[[#This Row],[Kokonaiskävijämäärä]]&lt;1,0,Table_1[[#This Row],[Kävijämäärä b) aikuiset]]*Table_1[[#This Row],[Tapaamis-kerrat /osallistuja]])</f>
        <v>0</v>
      </c>
      <c r="AA175" s="387">
        <f>IF(Table_1[[#This Row],[Kokonaiskävijämäärä]]&lt;1,0,Table_1[[#This Row],[Kokonaiskävijämäärä]]*Table_1[[#This Row],[Tapaamis-kerrat /osallistuja]])</f>
        <v>0</v>
      </c>
      <c r="AB175" s="379" t="s">
        <v>57</v>
      </c>
      <c r="AC175" s="454"/>
      <c r="AD175" s="455"/>
      <c r="AE175" s="463"/>
      <c r="AF175" s="388" t="s">
        <v>57</v>
      </c>
      <c r="AG175" s="389" t="s">
        <v>57</v>
      </c>
      <c r="AH175" s="390" t="s">
        <v>57</v>
      </c>
      <c r="AI175" s="390" t="s">
        <v>57</v>
      </c>
      <c r="AJ175" s="391" t="s">
        <v>56</v>
      </c>
      <c r="AK175" s="392" t="s">
        <v>57</v>
      </c>
      <c r="AL175" s="392" t="s">
        <v>57</v>
      </c>
      <c r="AM175" s="392" t="s">
        <v>57</v>
      </c>
      <c r="AN175" s="393" t="s">
        <v>57</v>
      </c>
      <c r="AO175" s="394" t="s">
        <v>57</v>
      </c>
    </row>
    <row r="176" spans="1:41" ht="15.75" customHeight="1" x14ac:dyDescent="0.3">
      <c r="A176" s="371"/>
      <c r="B176" s="372"/>
      <c r="C176" s="373" t="s">
        <v>43</v>
      </c>
      <c r="D176" s="374" t="str">
        <f>IF(Table_1[[#This Row],[SISÄLLÖN NIMI]]="","",1)</f>
        <v/>
      </c>
      <c r="E176" s="375"/>
      <c r="F176" s="375"/>
      <c r="G176" s="373" t="s">
        <v>57</v>
      </c>
      <c r="H176" s="376" t="s">
        <v>57</v>
      </c>
      <c r="I176" s="377" t="s">
        <v>57</v>
      </c>
      <c r="J176" s="378" t="s">
        <v>47</v>
      </c>
      <c r="K176" s="376" t="s">
        <v>57</v>
      </c>
      <c r="L176" s="379" t="s">
        <v>57</v>
      </c>
      <c r="M176" s="380"/>
      <c r="N176" s="381" t="s">
        <v>57</v>
      </c>
      <c r="O176" s="382"/>
      <c r="P176" s="380"/>
      <c r="Q176" s="380"/>
      <c r="R176" s="383"/>
      <c r="S176" s="384">
        <f>IF(Table_1[[#This Row],[Kesto (min) /tapaaminen]]&lt;1,0,(Table_1[[#This Row],[Sisältöjen määrä 
]]*Table_1[[#This Row],[Kesto (min) /tapaaminen]]*Table_1[[#This Row],[Tapaamis-kerrat /osallistuja]]))</f>
        <v>0</v>
      </c>
      <c r="T176" s="355" t="str">
        <f>IF(Table_1[[#This Row],[SISÄLLÖN NIMI]]="","",IF(Table_1[[#This Row],[Toteutuminen]]="Ei osallistujia",0,IF(Table_1[[#This Row],[Toteutuminen]]="Peruttu",0,1)))</f>
        <v/>
      </c>
      <c r="U176" s="385"/>
      <c r="V176" s="374"/>
      <c r="W176" s="386"/>
      <c r="X176" s="387">
        <f>Table_1[[#This Row],[Kävijämäärä a) lapset]]+Table_1[[#This Row],[Kävijämäärä b) aikuiset]]</f>
        <v>0</v>
      </c>
      <c r="Y176" s="387">
        <f>IF(Table_1[[#This Row],[Kokonaiskävijämäärä]]&lt;1,0,Table_1[[#This Row],[Kävijämäärä a) lapset]]*Table_1[[#This Row],[Tapaamis-kerrat /osallistuja]])</f>
        <v>0</v>
      </c>
      <c r="Z176" s="387">
        <f>IF(Table_1[[#This Row],[Kokonaiskävijämäärä]]&lt;1,0,Table_1[[#This Row],[Kävijämäärä b) aikuiset]]*Table_1[[#This Row],[Tapaamis-kerrat /osallistuja]])</f>
        <v>0</v>
      </c>
      <c r="AA176" s="387">
        <f>IF(Table_1[[#This Row],[Kokonaiskävijämäärä]]&lt;1,0,Table_1[[#This Row],[Kokonaiskävijämäärä]]*Table_1[[#This Row],[Tapaamis-kerrat /osallistuja]])</f>
        <v>0</v>
      </c>
      <c r="AB176" s="379" t="s">
        <v>57</v>
      </c>
      <c r="AC176" s="454"/>
      <c r="AD176" s="455"/>
      <c r="AE176" s="463"/>
      <c r="AF176" s="388" t="s">
        <v>57</v>
      </c>
      <c r="AG176" s="389" t="s">
        <v>57</v>
      </c>
      <c r="AH176" s="390" t="s">
        <v>57</v>
      </c>
      <c r="AI176" s="390" t="s">
        <v>57</v>
      </c>
      <c r="AJ176" s="391" t="s">
        <v>56</v>
      </c>
      <c r="AK176" s="392" t="s">
        <v>57</v>
      </c>
      <c r="AL176" s="392" t="s">
        <v>57</v>
      </c>
      <c r="AM176" s="392" t="s">
        <v>57</v>
      </c>
      <c r="AN176" s="393" t="s">
        <v>57</v>
      </c>
      <c r="AO176" s="394" t="s">
        <v>57</v>
      </c>
    </row>
    <row r="177" spans="1:41" ht="15.75" customHeight="1" x14ac:dyDescent="0.3">
      <c r="A177" s="371"/>
      <c r="B177" s="372"/>
      <c r="C177" s="373" t="s">
        <v>43</v>
      </c>
      <c r="D177" s="374" t="str">
        <f>IF(Table_1[[#This Row],[SISÄLLÖN NIMI]]="","",1)</f>
        <v/>
      </c>
      <c r="E177" s="375"/>
      <c r="F177" s="375"/>
      <c r="G177" s="373" t="s">
        <v>57</v>
      </c>
      <c r="H177" s="376" t="s">
        <v>57</v>
      </c>
      <c r="I177" s="377" t="s">
        <v>57</v>
      </c>
      <c r="J177" s="378" t="s">
        <v>47</v>
      </c>
      <c r="K177" s="376" t="s">
        <v>57</v>
      </c>
      <c r="L177" s="379" t="s">
        <v>57</v>
      </c>
      <c r="M177" s="380"/>
      <c r="N177" s="381" t="s">
        <v>57</v>
      </c>
      <c r="O177" s="382"/>
      <c r="P177" s="380"/>
      <c r="Q177" s="380"/>
      <c r="R177" s="383"/>
      <c r="S177" s="384">
        <f>IF(Table_1[[#This Row],[Kesto (min) /tapaaminen]]&lt;1,0,(Table_1[[#This Row],[Sisältöjen määrä 
]]*Table_1[[#This Row],[Kesto (min) /tapaaminen]]*Table_1[[#This Row],[Tapaamis-kerrat /osallistuja]]))</f>
        <v>0</v>
      </c>
      <c r="T177" s="355" t="str">
        <f>IF(Table_1[[#This Row],[SISÄLLÖN NIMI]]="","",IF(Table_1[[#This Row],[Toteutuminen]]="Ei osallistujia",0,IF(Table_1[[#This Row],[Toteutuminen]]="Peruttu",0,1)))</f>
        <v/>
      </c>
      <c r="U177" s="385"/>
      <c r="V177" s="374"/>
      <c r="W177" s="386"/>
      <c r="X177" s="387">
        <f>Table_1[[#This Row],[Kävijämäärä a) lapset]]+Table_1[[#This Row],[Kävijämäärä b) aikuiset]]</f>
        <v>0</v>
      </c>
      <c r="Y177" s="387">
        <f>IF(Table_1[[#This Row],[Kokonaiskävijämäärä]]&lt;1,0,Table_1[[#This Row],[Kävijämäärä a) lapset]]*Table_1[[#This Row],[Tapaamis-kerrat /osallistuja]])</f>
        <v>0</v>
      </c>
      <c r="Z177" s="387">
        <f>IF(Table_1[[#This Row],[Kokonaiskävijämäärä]]&lt;1,0,Table_1[[#This Row],[Kävijämäärä b) aikuiset]]*Table_1[[#This Row],[Tapaamis-kerrat /osallistuja]])</f>
        <v>0</v>
      </c>
      <c r="AA177" s="387">
        <f>IF(Table_1[[#This Row],[Kokonaiskävijämäärä]]&lt;1,0,Table_1[[#This Row],[Kokonaiskävijämäärä]]*Table_1[[#This Row],[Tapaamis-kerrat /osallistuja]])</f>
        <v>0</v>
      </c>
      <c r="AB177" s="379" t="s">
        <v>57</v>
      </c>
      <c r="AC177" s="454"/>
      <c r="AD177" s="455"/>
      <c r="AE177" s="463"/>
      <c r="AF177" s="388" t="s">
        <v>57</v>
      </c>
      <c r="AG177" s="389" t="s">
        <v>57</v>
      </c>
      <c r="AH177" s="390" t="s">
        <v>57</v>
      </c>
      <c r="AI177" s="390" t="s">
        <v>57</v>
      </c>
      <c r="AJ177" s="391" t="s">
        <v>56</v>
      </c>
      <c r="AK177" s="392" t="s">
        <v>57</v>
      </c>
      <c r="AL177" s="392" t="s">
        <v>57</v>
      </c>
      <c r="AM177" s="392" t="s">
        <v>57</v>
      </c>
      <c r="AN177" s="393" t="s">
        <v>57</v>
      </c>
      <c r="AO177" s="394" t="s">
        <v>57</v>
      </c>
    </row>
    <row r="178" spans="1:41" ht="15.75" customHeight="1" x14ac:dyDescent="0.3">
      <c r="A178" s="371"/>
      <c r="B178" s="372"/>
      <c r="C178" s="373" t="s">
        <v>43</v>
      </c>
      <c r="D178" s="374" t="str">
        <f>IF(Table_1[[#This Row],[SISÄLLÖN NIMI]]="","",1)</f>
        <v/>
      </c>
      <c r="E178" s="375"/>
      <c r="F178" s="375"/>
      <c r="G178" s="373" t="s">
        <v>57</v>
      </c>
      <c r="H178" s="376" t="s">
        <v>57</v>
      </c>
      <c r="I178" s="377" t="s">
        <v>57</v>
      </c>
      <c r="J178" s="378" t="s">
        <v>47</v>
      </c>
      <c r="K178" s="376" t="s">
        <v>57</v>
      </c>
      <c r="L178" s="379" t="s">
        <v>57</v>
      </c>
      <c r="M178" s="380"/>
      <c r="N178" s="381" t="s">
        <v>57</v>
      </c>
      <c r="O178" s="382"/>
      <c r="P178" s="380"/>
      <c r="Q178" s="380"/>
      <c r="R178" s="383"/>
      <c r="S178" s="384">
        <f>IF(Table_1[[#This Row],[Kesto (min) /tapaaminen]]&lt;1,0,(Table_1[[#This Row],[Sisältöjen määrä 
]]*Table_1[[#This Row],[Kesto (min) /tapaaminen]]*Table_1[[#This Row],[Tapaamis-kerrat /osallistuja]]))</f>
        <v>0</v>
      </c>
      <c r="T178" s="355" t="str">
        <f>IF(Table_1[[#This Row],[SISÄLLÖN NIMI]]="","",IF(Table_1[[#This Row],[Toteutuminen]]="Ei osallistujia",0,IF(Table_1[[#This Row],[Toteutuminen]]="Peruttu",0,1)))</f>
        <v/>
      </c>
      <c r="U178" s="385"/>
      <c r="V178" s="374"/>
      <c r="W178" s="386"/>
      <c r="X178" s="387">
        <f>Table_1[[#This Row],[Kävijämäärä a) lapset]]+Table_1[[#This Row],[Kävijämäärä b) aikuiset]]</f>
        <v>0</v>
      </c>
      <c r="Y178" s="387">
        <f>IF(Table_1[[#This Row],[Kokonaiskävijämäärä]]&lt;1,0,Table_1[[#This Row],[Kävijämäärä a) lapset]]*Table_1[[#This Row],[Tapaamis-kerrat /osallistuja]])</f>
        <v>0</v>
      </c>
      <c r="Z178" s="387">
        <f>IF(Table_1[[#This Row],[Kokonaiskävijämäärä]]&lt;1,0,Table_1[[#This Row],[Kävijämäärä b) aikuiset]]*Table_1[[#This Row],[Tapaamis-kerrat /osallistuja]])</f>
        <v>0</v>
      </c>
      <c r="AA178" s="387">
        <f>IF(Table_1[[#This Row],[Kokonaiskävijämäärä]]&lt;1,0,Table_1[[#This Row],[Kokonaiskävijämäärä]]*Table_1[[#This Row],[Tapaamis-kerrat /osallistuja]])</f>
        <v>0</v>
      </c>
      <c r="AB178" s="379" t="s">
        <v>57</v>
      </c>
      <c r="AC178" s="454"/>
      <c r="AD178" s="455"/>
      <c r="AE178" s="463"/>
      <c r="AF178" s="388" t="s">
        <v>57</v>
      </c>
      <c r="AG178" s="389" t="s">
        <v>57</v>
      </c>
      <c r="AH178" s="390" t="s">
        <v>57</v>
      </c>
      <c r="AI178" s="390" t="s">
        <v>57</v>
      </c>
      <c r="AJ178" s="391" t="s">
        <v>56</v>
      </c>
      <c r="AK178" s="392" t="s">
        <v>57</v>
      </c>
      <c r="AL178" s="392" t="s">
        <v>57</v>
      </c>
      <c r="AM178" s="392" t="s">
        <v>57</v>
      </c>
      <c r="AN178" s="393" t="s">
        <v>57</v>
      </c>
      <c r="AO178" s="394" t="s">
        <v>57</v>
      </c>
    </row>
    <row r="179" spans="1:41" ht="15.75" customHeight="1" x14ac:dyDescent="0.3">
      <c r="A179" s="371"/>
      <c r="B179" s="372"/>
      <c r="C179" s="373" t="s">
        <v>43</v>
      </c>
      <c r="D179" s="374" t="str">
        <f>IF(Table_1[[#This Row],[SISÄLLÖN NIMI]]="","",1)</f>
        <v/>
      </c>
      <c r="E179" s="375"/>
      <c r="F179" s="375"/>
      <c r="G179" s="373" t="s">
        <v>57</v>
      </c>
      <c r="H179" s="376" t="s">
        <v>57</v>
      </c>
      <c r="I179" s="377" t="s">
        <v>57</v>
      </c>
      <c r="J179" s="378" t="s">
        <v>47</v>
      </c>
      <c r="K179" s="376" t="s">
        <v>57</v>
      </c>
      <c r="L179" s="379" t="s">
        <v>57</v>
      </c>
      <c r="M179" s="380"/>
      <c r="N179" s="381" t="s">
        <v>57</v>
      </c>
      <c r="O179" s="382"/>
      <c r="P179" s="380"/>
      <c r="Q179" s="380"/>
      <c r="R179" s="383"/>
      <c r="S179" s="384">
        <f>IF(Table_1[[#This Row],[Kesto (min) /tapaaminen]]&lt;1,0,(Table_1[[#This Row],[Sisältöjen määrä 
]]*Table_1[[#This Row],[Kesto (min) /tapaaminen]]*Table_1[[#This Row],[Tapaamis-kerrat /osallistuja]]))</f>
        <v>0</v>
      </c>
      <c r="T179" s="355" t="str">
        <f>IF(Table_1[[#This Row],[SISÄLLÖN NIMI]]="","",IF(Table_1[[#This Row],[Toteutuminen]]="Ei osallistujia",0,IF(Table_1[[#This Row],[Toteutuminen]]="Peruttu",0,1)))</f>
        <v/>
      </c>
      <c r="U179" s="385"/>
      <c r="V179" s="374"/>
      <c r="W179" s="386"/>
      <c r="X179" s="387">
        <f>Table_1[[#This Row],[Kävijämäärä a) lapset]]+Table_1[[#This Row],[Kävijämäärä b) aikuiset]]</f>
        <v>0</v>
      </c>
      <c r="Y179" s="387">
        <f>IF(Table_1[[#This Row],[Kokonaiskävijämäärä]]&lt;1,0,Table_1[[#This Row],[Kävijämäärä a) lapset]]*Table_1[[#This Row],[Tapaamis-kerrat /osallistuja]])</f>
        <v>0</v>
      </c>
      <c r="Z179" s="387">
        <f>IF(Table_1[[#This Row],[Kokonaiskävijämäärä]]&lt;1,0,Table_1[[#This Row],[Kävijämäärä b) aikuiset]]*Table_1[[#This Row],[Tapaamis-kerrat /osallistuja]])</f>
        <v>0</v>
      </c>
      <c r="AA179" s="387">
        <f>IF(Table_1[[#This Row],[Kokonaiskävijämäärä]]&lt;1,0,Table_1[[#This Row],[Kokonaiskävijämäärä]]*Table_1[[#This Row],[Tapaamis-kerrat /osallistuja]])</f>
        <v>0</v>
      </c>
      <c r="AB179" s="379" t="s">
        <v>57</v>
      </c>
      <c r="AC179" s="454"/>
      <c r="AD179" s="455"/>
      <c r="AE179" s="463"/>
      <c r="AF179" s="388" t="s">
        <v>57</v>
      </c>
      <c r="AG179" s="389" t="s">
        <v>57</v>
      </c>
      <c r="AH179" s="390" t="s">
        <v>57</v>
      </c>
      <c r="AI179" s="390" t="s">
        <v>57</v>
      </c>
      <c r="AJ179" s="391" t="s">
        <v>56</v>
      </c>
      <c r="AK179" s="392" t="s">
        <v>57</v>
      </c>
      <c r="AL179" s="392" t="s">
        <v>57</v>
      </c>
      <c r="AM179" s="392" t="s">
        <v>57</v>
      </c>
      <c r="AN179" s="393" t="s">
        <v>57</v>
      </c>
      <c r="AO179" s="394" t="s">
        <v>57</v>
      </c>
    </row>
    <row r="180" spans="1:41" ht="15.75" customHeight="1" x14ac:dyDescent="0.3">
      <c r="A180" s="371"/>
      <c r="B180" s="372"/>
      <c r="C180" s="373" t="s">
        <v>43</v>
      </c>
      <c r="D180" s="374" t="str">
        <f>IF(Table_1[[#This Row],[SISÄLLÖN NIMI]]="","",1)</f>
        <v/>
      </c>
      <c r="E180" s="375"/>
      <c r="F180" s="375"/>
      <c r="G180" s="373" t="s">
        <v>57</v>
      </c>
      <c r="H180" s="376" t="s">
        <v>57</v>
      </c>
      <c r="I180" s="377" t="s">
        <v>57</v>
      </c>
      <c r="J180" s="378" t="s">
        <v>47</v>
      </c>
      <c r="K180" s="376" t="s">
        <v>57</v>
      </c>
      <c r="L180" s="379" t="s">
        <v>57</v>
      </c>
      <c r="M180" s="380"/>
      <c r="N180" s="381" t="s">
        <v>57</v>
      </c>
      <c r="O180" s="382"/>
      <c r="P180" s="380"/>
      <c r="Q180" s="380"/>
      <c r="R180" s="383"/>
      <c r="S180" s="384">
        <f>IF(Table_1[[#This Row],[Kesto (min) /tapaaminen]]&lt;1,0,(Table_1[[#This Row],[Sisältöjen määrä 
]]*Table_1[[#This Row],[Kesto (min) /tapaaminen]]*Table_1[[#This Row],[Tapaamis-kerrat /osallistuja]]))</f>
        <v>0</v>
      </c>
      <c r="T180" s="355" t="str">
        <f>IF(Table_1[[#This Row],[SISÄLLÖN NIMI]]="","",IF(Table_1[[#This Row],[Toteutuminen]]="Ei osallistujia",0,IF(Table_1[[#This Row],[Toteutuminen]]="Peruttu",0,1)))</f>
        <v/>
      </c>
      <c r="U180" s="385"/>
      <c r="V180" s="374"/>
      <c r="W180" s="386"/>
      <c r="X180" s="387">
        <f>Table_1[[#This Row],[Kävijämäärä a) lapset]]+Table_1[[#This Row],[Kävijämäärä b) aikuiset]]</f>
        <v>0</v>
      </c>
      <c r="Y180" s="387">
        <f>IF(Table_1[[#This Row],[Kokonaiskävijämäärä]]&lt;1,0,Table_1[[#This Row],[Kävijämäärä a) lapset]]*Table_1[[#This Row],[Tapaamis-kerrat /osallistuja]])</f>
        <v>0</v>
      </c>
      <c r="Z180" s="387">
        <f>IF(Table_1[[#This Row],[Kokonaiskävijämäärä]]&lt;1,0,Table_1[[#This Row],[Kävijämäärä b) aikuiset]]*Table_1[[#This Row],[Tapaamis-kerrat /osallistuja]])</f>
        <v>0</v>
      </c>
      <c r="AA180" s="387">
        <f>IF(Table_1[[#This Row],[Kokonaiskävijämäärä]]&lt;1,0,Table_1[[#This Row],[Kokonaiskävijämäärä]]*Table_1[[#This Row],[Tapaamis-kerrat /osallistuja]])</f>
        <v>0</v>
      </c>
      <c r="AB180" s="379" t="s">
        <v>57</v>
      </c>
      <c r="AC180" s="454"/>
      <c r="AD180" s="455"/>
      <c r="AE180" s="463"/>
      <c r="AF180" s="388" t="s">
        <v>57</v>
      </c>
      <c r="AG180" s="389" t="s">
        <v>57</v>
      </c>
      <c r="AH180" s="390" t="s">
        <v>57</v>
      </c>
      <c r="AI180" s="390" t="s">
        <v>57</v>
      </c>
      <c r="AJ180" s="391" t="s">
        <v>56</v>
      </c>
      <c r="AK180" s="392" t="s">
        <v>57</v>
      </c>
      <c r="AL180" s="392" t="s">
        <v>57</v>
      </c>
      <c r="AM180" s="392" t="s">
        <v>57</v>
      </c>
      <c r="AN180" s="393" t="s">
        <v>57</v>
      </c>
      <c r="AO180" s="394" t="s">
        <v>57</v>
      </c>
    </row>
    <row r="181" spans="1:41" ht="15.75" customHeight="1" x14ac:dyDescent="0.3">
      <c r="A181" s="371"/>
      <c r="B181" s="372"/>
      <c r="C181" s="373" t="s">
        <v>43</v>
      </c>
      <c r="D181" s="374" t="str">
        <f>IF(Table_1[[#This Row],[SISÄLLÖN NIMI]]="","",1)</f>
        <v/>
      </c>
      <c r="E181" s="375"/>
      <c r="F181" s="375"/>
      <c r="G181" s="373" t="s">
        <v>57</v>
      </c>
      <c r="H181" s="376" t="s">
        <v>57</v>
      </c>
      <c r="I181" s="377" t="s">
        <v>57</v>
      </c>
      <c r="J181" s="378" t="s">
        <v>47</v>
      </c>
      <c r="K181" s="376" t="s">
        <v>57</v>
      </c>
      <c r="L181" s="379" t="s">
        <v>57</v>
      </c>
      <c r="M181" s="380"/>
      <c r="N181" s="381" t="s">
        <v>57</v>
      </c>
      <c r="O181" s="382"/>
      <c r="P181" s="380"/>
      <c r="Q181" s="380"/>
      <c r="R181" s="383"/>
      <c r="S181" s="384">
        <f>IF(Table_1[[#This Row],[Kesto (min) /tapaaminen]]&lt;1,0,(Table_1[[#This Row],[Sisältöjen määrä 
]]*Table_1[[#This Row],[Kesto (min) /tapaaminen]]*Table_1[[#This Row],[Tapaamis-kerrat /osallistuja]]))</f>
        <v>0</v>
      </c>
      <c r="T181" s="355" t="str">
        <f>IF(Table_1[[#This Row],[SISÄLLÖN NIMI]]="","",IF(Table_1[[#This Row],[Toteutuminen]]="Ei osallistujia",0,IF(Table_1[[#This Row],[Toteutuminen]]="Peruttu",0,1)))</f>
        <v/>
      </c>
      <c r="U181" s="385"/>
      <c r="V181" s="374"/>
      <c r="W181" s="386"/>
      <c r="X181" s="387">
        <f>Table_1[[#This Row],[Kävijämäärä a) lapset]]+Table_1[[#This Row],[Kävijämäärä b) aikuiset]]</f>
        <v>0</v>
      </c>
      <c r="Y181" s="387">
        <f>IF(Table_1[[#This Row],[Kokonaiskävijämäärä]]&lt;1,0,Table_1[[#This Row],[Kävijämäärä a) lapset]]*Table_1[[#This Row],[Tapaamis-kerrat /osallistuja]])</f>
        <v>0</v>
      </c>
      <c r="Z181" s="387">
        <f>IF(Table_1[[#This Row],[Kokonaiskävijämäärä]]&lt;1,0,Table_1[[#This Row],[Kävijämäärä b) aikuiset]]*Table_1[[#This Row],[Tapaamis-kerrat /osallistuja]])</f>
        <v>0</v>
      </c>
      <c r="AA181" s="387">
        <f>IF(Table_1[[#This Row],[Kokonaiskävijämäärä]]&lt;1,0,Table_1[[#This Row],[Kokonaiskävijämäärä]]*Table_1[[#This Row],[Tapaamis-kerrat /osallistuja]])</f>
        <v>0</v>
      </c>
      <c r="AB181" s="379" t="s">
        <v>57</v>
      </c>
      <c r="AC181" s="454"/>
      <c r="AD181" s="455"/>
      <c r="AE181" s="463"/>
      <c r="AF181" s="388" t="s">
        <v>57</v>
      </c>
      <c r="AG181" s="389" t="s">
        <v>57</v>
      </c>
      <c r="AH181" s="390" t="s">
        <v>57</v>
      </c>
      <c r="AI181" s="390" t="s">
        <v>57</v>
      </c>
      <c r="AJ181" s="391" t="s">
        <v>56</v>
      </c>
      <c r="AK181" s="392" t="s">
        <v>57</v>
      </c>
      <c r="AL181" s="392" t="s">
        <v>57</v>
      </c>
      <c r="AM181" s="392" t="s">
        <v>57</v>
      </c>
      <c r="AN181" s="393" t="s">
        <v>57</v>
      </c>
      <c r="AO181" s="394" t="s">
        <v>57</v>
      </c>
    </row>
    <row r="182" spans="1:41" ht="15.75" customHeight="1" x14ac:dyDescent="0.3">
      <c r="A182" s="371"/>
      <c r="B182" s="372"/>
      <c r="C182" s="373" t="s">
        <v>43</v>
      </c>
      <c r="D182" s="374" t="str">
        <f>IF(Table_1[[#This Row],[SISÄLLÖN NIMI]]="","",1)</f>
        <v/>
      </c>
      <c r="E182" s="375"/>
      <c r="F182" s="375"/>
      <c r="G182" s="373" t="s">
        <v>57</v>
      </c>
      <c r="H182" s="376" t="s">
        <v>57</v>
      </c>
      <c r="I182" s="377" t="s">
        <v>57</v>
      </c>
      <c r="J182" s="378" t="s">
        <v>47</v>
      </c>
      <c r="K182" s="376" t="s">
        <v>57</v>
      </c>
      <c r="L182" s="379" t="s">
        <v>57</v>
      </c>
      <c r="M182" s="380"/>
      <c r="N182" s="381" t="s">
        <v>57</v>
      </c>
      <c r="O182" s="382"/>
      <c r="P182" s="380"/>
      <c r="Q182" s="380"/>
      <c r="R182" s="383"/>
      <c r="S182" s="384">
        <f>IF(Table_1[[#This Row],[Kesto (min) /tapaaminen]]&lt;1,0,(Table_1[[#This Row],[Sisältöjen määrä 
]]*Table_1[[#This Row],[Kesto (min) /tapaaminen]]*Table_1[[#This Row],[Tapaamis-kerrat /osallistuja]]))</f>
        <v>0</v>
      </c>
      <c r="T182" s="355" t="str">
        <f>IF(Table_1[[#This Row],[SISÄLLÖN NIMI]]="","",IF(Table_1[[#This Row],[Toteutuminen]]="Ei osallistujia",0,IF(Table_1[[#This Row],[Toteutuminen]]="Peruttu",0,1)))</f>
        <v/>
      </c>
      <c r="U182" s="385"/>
      <c r="V182" s="374"/>
      <c r="W182" s="386"/>
      <c r="X182" s="387">
        <f>Table_1[[#This Row],[Kävijämäärä a) lapset]]+Table_1[[#This Row],[Kävijämäärä b) aikuiset]]</f>
        <v>0</v>
      </c>
      <c r="Y182" s="387">
        <f>IF(Table_1[[#This Row],[Kokonaiskävijämäärä]]&lt;1,0,Table_1[[#This Row],[Kävijämäärä a) lapset]]*Table_1[[#This Row],[Tapaamis-kerrat /osallistuja]])</f>
        <v>0</v>
      </c>
      <c r="Z182" s="387">
        <f>IF(Table_1[[#This Row],[Kokonaiskävijämäärä]]&lt;1,0,Table_1[[#This Row],[Kävijämäärä b) aikuiset]]*Table_1[[#This Row],[Tapaamis-kerrat /osallistuja]])</f>
        <v>0</v>
      </c>
      <c r="AA182" s="387">
        <f>IF(Table_1[[#This Row],[Kokonaiskävijämäärä]]&lt;1,0,Table_1[[#This Row],[Kokonaiskävijämäärä]]*Table_1[[#This Row],[Tapaamis-kerrat /osallistuja]])</f>
        <v>0</v>
      </c>
      <c r="AB182" s="379" t="s">
        <v>57</v>
      </c>
      <c r="AC182" s="454"/>
      <c r="AD182" s="455"/>
      <c r="AE182" s="463"/>
      <c r="AF182" s="388" t="s">
        <v>57</v>
      </c>
      <c r="AG182" s="389" t="s">
        <v>57</v>
      </c>
      <c r="AH182" s="390" t="s">
        <v>57</v>
      </c>
      <c r="AI182" s="390" t="s">
        <v>57</v>
      </c>
      <c r="AJ182" s="391" t="s">
        <v>56</v>
      </c>
      <c r="AK182" s="392" t="s">
        <v>57</v>
      </c>
      <c r="AL182" s="392" t="s">
        <v>57</v>
      </c>
      <c r="AM182" s="392" t="s">
        <v>57</v>
      </c>
      <c r="AN182" s="393" t="s">
        <v>57</v>
      </c>
      <c r="AO182" s="394" t="s">
        <v>57</v>
      </c>
    </row>
    <row r="183" spans="1:41" ht="15.75" customHeight="1" x14ac:dyDescent="0.3">
      <c r="A183" s="371"/>
      <c r="B183" s="372"/>
      <c r="C183" s="373" t="s">
        <v>43</v>
      </c>
      <c r="D183" s="374" t="str">
        <f>IF(Table_1[[#This Row],[SISÄLLÖN NIMI]]="","",1)</f>
        <v/>
      </c>
      <c r="E183" s="375"/>
      <c r="F183" s="375"/>
      <c r="G183" s="373" t="s">
        <v>57</v>
      </c>
      <c r="H183" s="376" t="s">
        <v>57</v>
      </c>
      <c r="I183" s="377" t="s">
        <v>57</v>
      </c>
      <c r="J183" s="378" t="s">
        <v>47</v>
      </c>
      <c r="K183" s="376" t="s">
        <v>57</v>
      </c>
      <c r="L183" s="379" t="s">
        <v>57</v>
      </c>
      <c r="M183" s="380"/>
      <c r="N183" s="381" t="s">
        <v>57</v>
      </c>
      <c r="O183" s="382"/>
      <c r="P183" s="380"/>
      <c r="Q183" s="380"/>
      <c r="R183" s="383"/>
      <c r="S183" s="384">
        <f>IF(Table_1[[#This Row],[Kesto (min) /tapaaminen]]&lt;1,0,(Table_1[[#This Row],[Sisältöjen määrä 
]]*Table_1[[#This Row],[Kesto (min) /tapaaminen]]*Table_1[[#This Row],[Tapaamis-kerrat /osallistuja]]))</f>
        <v>0</v>
      </c>
      <c r="T183" s="355" t="str">
        <f>IF(Table_1[[#This Row],[SISÄLLÖN NIMI]]="","",IF(Table_1[[#This Row],[Toteutuminen]]="Ei osallistujia",0,IF(Table_1[[#This Row],[Toteutuminen]]="Peruttu",0,1)))</f>
        <v/>
      </c>
      <c r="U183" s="385"/>
      <c r="V183" s="374"/>
      <c r="W183" s="386"/>
      <c r="X183" s="387">
        <f>Table_1[[#This Row],[Kävijämäärä a) lapset]]+Table_1[[#This Row],[Kävijämäärä b) aikuiset]]</f>
        <v>0</v>
      </c>
      <c r="Y183" s="387">
        <f>IF(Table_1[[#This Row],[Kokonaiskävijämäärä]]&lt;1,0,Table_1[[#This Row],[Kävijämäärä a) lapset]]*Table_1[[#This Row],[Tapaamis-kerrat /osallistuja]])</f>
        <v>0</v>
      </c>
      <c r="Z183" s="387">
        <f>IF(Table_1[[#This Row],[Kokonaiskävijämäärä]]&lt;1,0,Table_1[[#This Row],[Kävijämäärä b) aikuiset]]*Table_1[[#This Row],[Tapaamis-kerrat /osallistuja]])</f>
        <v>0</v>
      </c>
      <c r="AA183" s="387">
        <f>IF(Table_1[[#This Row],[Kokonaiskävijämäärä]]&lt;1,0,Table_1[[#This Row],[Kokonaiskävijämäärä]]*Table_1[[#This Row],[Tapaamis-kerrat /osallistuja]])</f>
        <v>0</v>
      </c>
      <c r="AB183" s="379" t="s">
        <v>57</v>
      </c>
      <c r="AC183" s="454"/>
      <c r="AD183" s="455"/>
      <c r="AE183" s="463"/>
      <c r="AF183" s="388" t="s">
        <v>57</v>
      </c>
      <c r="AG183" s="389" t="s">
        <v>57</v>
      </c>
      <c r="AH183" s="390" t="s">
        <v>57</v>
      </c>
      <c r="AI183" s="390" t="s">
        <v>57</v>
      </c>
      <c r="AJ183" s="391" t="s">
        <v>56</v>
      </c>
      <c r="AK183" s="392" t="s">
        <v>57</v>
      </c>
      <c r="AL183" s="392" t="s">
        <v>57</v>
      </c>
      <c r="AM183" s="392" t="s">
        <v>57</v>
      </c>
      <c r="AN183" s="393" t="s">
        <v>57</v>
      </c>
      <c r="AO183" s="394" t="s">
        <v>57</v>
      </c>
    </row>
    <row r="184" spans="1:41" ht="15.75" customHeight="1" x14ac:dyDescent="0.3">
      <c r="A184" s="371"/>
      <c r="B184" s="372"/>
      <c r="C184" s="373" t="s">
        <v>43</v>
      </c>
      <c r="D184" s="374" t="str">
        <f>IF(Table_1[[#This Row],[SISÄLLÖN NIMI]]="","",1)</f>
        <v/>
      </c>
      <c r="E184" s="375"/>
      <c r="F184" s="375"/>
      <c r="G184" s="373" t="s">
        <v>57</v>
      </c>
      <c r="H184" s="376" t="s">
        <v>57</v>
      </c>
      <c r="I184" s="377" t="s">
        <v>57</v>
      </c>
      <c r="J184" s="378" t="s">
        <v>47</v>
      </c>
      <c r="K184" s="376" t="s">
        <v>57</v>
      </c>
      <c r="L184" s="379" t="s">
        <v>57</v>
      </c>
      <c r="M184" s="380"/>
      <c r="N184" s="381" t="s">
        <v>57</v>
      </c>
      <c r="O184" s="382"/>
      <c r="P184" s="380"/>
      <c r="Q184" s="380"/>
      <c r="R184" s="383"/>
      <c r="S184" s="384">
        <f>IF(Table_1[[#This Row],[Kesto (min) /tapaaminen]]&lt;1,0,(Table_1[[#This Row],[Sisältöjen määrä 
]]*Table_1[[#This Row],[Kesto (min) /tapaaminen]]*Table_1[[#This Row],[Tapaamis-kerrat /osallistuja]]))</f>
        <v>0</v>
      </c>
      <c r="T184" s="355" t="str">
        <f>IF(Table_1[[#This Row],[SISÄLLÖN NIMI]]="","",IF(Table_1[[#This Row],[Toteutuminen]]="Ei osallistujia",0,IF(Table_1[[#This Row],[Toteutuminen]]="Peruttu",0,1)))</f>
        <v/>
      </c>
      <c r="U184" s="385"/>
      <c r="V184" s="374"/>
      <c r="W184" s="386"/>
      <c r="X184" s="387">
        <f>Table_1[[#This Row],[Kävijämäärä a) lapset]]+Table_1[[#This Row],[Kävijämäärä b) aikuiset]]</f>
        <v>0</v>
      </c>
      <c r="Y184" s="387">
        <f>IF(Table_1[[#This Row],[Kokonaiskävijämäärä]]&lt;1,0,Table_1[[#This Row],[Kävijämäärä a) lapset]]*Table_1[[#This Row],[Tapaamis-kerrat /osallistuja]])</f>
        <v>0</v>
      </c>
      <c r="Z184" s="387">
        <f>IF(Table_1[[#This Row],[Kokonaiskävijämäärä]]&lt;1,0,Table_1[[#This Row],[Kävijämäärä b) aikuiset]]*Table_1[[#This Row],[Tapaamis-kerrat /osallistuja]])</f>
        <v>0</v>
      </c>
      <c r="AA184" s="387">
        <f>IF(Table_1[[#This Row],[Kokonaiskävijämäärä]]&lt;1,0,Table_1[[#This Row],[Kokonaiskävijämäärä]]*Table_1[[#This Row],[Tapaamis-kerrat /osallistuja]])</f>
        <v>0</v>
      </c>
      <c r="AB184" s="379" t="s">
        <v>57</v>
      </c>
      <c r="AC184" s="454"/>
      <c r="AD184" s="455"/>
      <c r="AE184" s="463"/>
      <c r="AF184" s="388" t="s">
        <v>57</v>
      </c>
      <c r="AG184" s="389" t="s">
        <v>57</v>
      </c>
      <c r="AH184" s="390" t="s">
        <v>57</v>
      </c>
      <c r="AI184" s="390" t="s">
        <v>57</v>
      </c>
      <c r="AJ184" s="391" t="s">
        <v>56</v>
      </c>
      <c r="AK184" s="392" t="s">
        <v>57</v>
      </c>
      <c r="AL184" s="392" t="s">
        <v>57</v>
      </c>
      <c r="AM184" s="392" t="s">
        <v>57</v>
      </c>
      <c r="AN184" s="393" t="s">
        <v>57</v>
      </c>
      <c r="AO184" s="394" t="s">
        <v>57</v>
      </c>
    </row>
    <row r="185" spans="1:41" ht="15.75" customHeight="1" x14ac:dyDescent="0.3">
      <c r="A185" s="371"/>
      <c r="B185" s="372"/>
      <c r="C185" s="373" t="s">
        <v>43</v>
      </c>
      <c r="D185" s="374" t="str">
        <f>IF(Table_1[[#This Row],[SISÄLLÖN NIMI]]="","",1)</f>
        <v/>
      </c>
      <c r="E185" s="375"/>
      <c r="F185" s="375"/>
      <c r="G185" s="373" t="s">
        <v>57</v>
      </c>
      <c r="H185" s="376" t="s">
        <v>57</v>
      </c>
      <c r="I185" s="377" t="s">
        <v>57</v>
      </c>
      <c r="J185" s="378" t="s">
        <v>47</v>
      </c>
      <c r="K185" s="376" t="s">
        <v>57</v>
      </c>
      <c r="L185" s="379" t="s">
        <v>57</v>
      </c>
      <c r="M185" s="380"/>
      <c r="N185" s="381" t="s">
        <v>57</v>
      </c>
      <c r="O185" s="382"/>
      <c r="P185" s="380"/>
      <c r="Q185" s="380"/>
      <c r="R185" s="383"/>
      <c r="S185" s="384">
        <f>IF(Table_1[[#This Row],[Kesto (min) /tapaaminen]]&lt;1,0,(Table_1[[#This Row],[Sisältöjen määrä 
]]*Table_1[[#This Row],[Kesto (min) /tapaaminen]]*Table_1[[#This Row],[Tapaamis-kerrat /osallistuja]]))</f>
        <v>0</v>
      </c>
      <c r="T185" s="355" t="str">
        <f>IF(Table_1[[#This Row],[SISÄLLÖN NIMI]]="","",IF(Table_1[[#This Row],[Toteutuminen]]="Ei osallistujia",0,IF(Table_1[[#This Row],[Toteutuminen]]="Peruttu",0,1)))</f>
        <v/>
      </c>
      <c r="U185" s="385"/>
      <c r="V185" s="374"/>
      <c r="W185" s="386"/>
      <c r="X185" s="387">
        <f>Table_1[[#This Row],[Kävijämäärä a) lapset]]+Table_1[[#This Row],[Kävijämäärä b) aikuiset]]</f>
        <v>0</v>
      </c>
      <c r="Y185" s="387">
        <f>IF(Table_1[[#This Row],[Kokonaiskävijämäärä]]&lt;1,0,Table_1[[#This Row],[Kävijämäärä a) lapset]]*Table_1[[#This Row],[Tapaamis-kerrat /osallistuja]])</f>
        <v>0</v>
      </c>
      <c r="Z185" s="387">
        <f>IF(Table_1[[#This Row],[Kokonaiskävijämäärä]]&lt;1,0,Table_1[[#This Row],[Kävijämäärä b) aikuiset]]*Table_1[[#This Row],[Tapaamis-kerrat /osallistuja]])</f>
        <v>0</v>
      </c>
      <c r="AA185" s="387">
        <f>IF(Table_1[[#This Row],[Kokonaiskävijämäärä]]&lt;1,0,Table_1[[#This Row],[Kokonaiskävijämäärä]]*Table_1[[#This Row],[Tapaamis-kerrat /osallistuja]])</f>
        <v>0</v>
      </c>
      <c r="AB185" s="379" t="s">
        <v>57</v>
      </c>
      <c r="AC185" s="454"/>
      <c r="AD185" s="455"/>
      <c r="AE185" s="463"/>
      <c r="AF185" s="388" t="s">
        <v>57</v>
      </c>
      <c r="AG185" s="389" t="s">
        <v>57</v>
      </c>
      <c r="AH185" s="390" t="s">
        <v>57</v>
      </c>
      <c r="AI185" s="390" t="s">
        <v>57</v>
      </c>
      <c r="AJ185" s="391" t="s">
        <v>56</v>
      </c>
      <c r="AK185" s="392" t="s">
        <v>57</v>
      </c>
      <c r="AL185" s="392" t="s">
        <v>57</v>
      </c>
      <c r="AM185" s="392" t="s">
        <v>57</v>
      </c>
      <c r="AN185" s="393" t="s">
        <v>57</v>
      </c>
      <c r="AO185" s="394" t="s">
        <v>57</v>
      </c>
    </row>
    <row r="186" spans="1:41" ht="15.75" customHeight="1" x14ac:dyDescent="0.3">
      <c r="A186" s="371"/>
      <c r="B186" s="372"/>
      <c r="C186" s="373" t="s">
        <v>43</v>
      </c>
      <c r="D186" s="374" t="str">
        <f>IF(Table_1[[#This Row],[SISÄLLÖN NIMI]]="","",1)</f>
        <v/>
      </c>
      <c r="E186" s="375"/>
      <c r="F186" s="375"/>
      <c r="G186" s="373" t="s">
        <v>57</v>
      </c>
      <c r="H186" s="376" t="s">
        <v>57</v>
      </c>
      <c r="I186" s="377" t="s">
        <v>57</v>
      </c>
      <c r="J186" s="378" t="s">
        <v>47</v>
      </c>
      <c r="K186" s="376" t="s">
        <v>57</v>
      </c>
      <c r="L186" s="379" t="s">
        <v>57</v>
      </c>
      <c r="M186" s="380"/>
      <c r="N186" s="381" t="s">
        <v>57</v>
      </c>
      <c r="O186" s="382"/>
      <c r="P186" s="380"/>
      <c r="Q186" s="380"/>
      <c r="R186" s="383"/>
      <c r="S186" s="384">
        <f>IF(Table_1[[#This Row],[Kesto (min) /tapaaminen]]&lt;1,0,(Table_1[[#This Row],[Sisältöjen määrä 
]]*Table_1[[#This Row],[Kesto (min) /tapaaminen]]*Table_1[[#This Row],[Tapaamis-kerrat /osallistuja]]))</f>
        <v>0</v>
      </c>
      <c r="T186" s="355" t="str">
        <f>IF(Table_1[[#This Row],[SISÄLLÖN NIMI]]="","",IF(Table_1[[#This Row],[Toteutuminen]]="Ei osallistujia",0,IF(Table_1[[#This Row],[Toteutuminen]]="Peruttu",0,1)))</f>
        <v/>
      </c>
      <c r="U186" s="385"/>
      <c r="V186" s="374"/>
      <c r="W186" s="386"/>
      <c r="X186" s="387">
        <f>Table_1[[#This Row],[Kävijämäärä a) lapset]]+Table_1[[#This Row],[Kävijämäärä b) aikuiset]]</f>
        <v>0</v>
      </c>
      <c r="Y186" s="387">
        <f>IF(Table_1[[#This Row],[Kokonaiskävijämäärä]]&lt;1,0,Table_1[[#This Row],[Kävijämäärä a) lapset]]*Table_1[[#This Row],[Tapaamis-kerrat /osallistuja]])</f>
        <v>0</v>
      </c>
      <c r="Z186" s="387">
        <f>IF(Table_1[[#This Row],[Kokonaiskävijämäärä]]&lt;1,0,Table_1[[#This Row],[Kävijämäärä b) aikuiset]]*Table_1[[#This Row],[Tapaamis-kerrat /osallistuja]])</f>
        <v>0</v>
      </c>
      <c r="AA186" s="387">
        <f>IF(Table_1[[#This Row],[Kokonaiskävijämäärä]]&lt;1,0,Table_1[[#This Row],[Kokonaiskävijämäärä]]*Table_1[[#This Row],[Tapaamis-kerrat /osallistuja]])</f>
        <v>0</v>
      </c>
      <c r="AB186" s="379" t="s">
        <v>57</v>
      </c>
      <c r="AC186" s="454"/>
      <c r="AD186" s="455"/>
      <c r="AE186" s="463"/>
      <c r="AF186" s="388" t="s">
        <v>57</v>
      </c>
      <c r="AG186" s="389" t="s">
        <v>57</v>
      </c>
      <c r="AH186" s="390" t="s">
        <v>57</v>
      </c>
      <c r="AI186" s="390" t="s">
        <v>57</v>
      </c>
      <c r="AJ186" s="391" t="s">
        <v>56</v>
      </c>
      <c r="AK186" s="392" t="s">
        <v>57</v>
      </c>
      <c r="AL186" s="392" t="s">
        <v>57</v>
      </c>
      <c r="AM186" s="392" t="s">
        <v>57</v>
      </c>
      <c r="AN186" s="393" t="s">
        <v>57</v>
      </c>
      <c r="AO186" s="394" t="s">
        <v>57</v>
      </c>
    </row>
    <row r="187" spans="1:41" ht="15.75" customHeight="1" x14ac:dyDescent="0.3">
      <c r="A187" s="371"/>
      <c r="B187" s="372"/>
      <c r="C187" s="373" t="s">
        <v>43</v>
      </c>
      <c r="D187" s="374" t="str">
        <f>IF(Table_1[[#This Row],[SISÄLLÖN NIMI]]="","",1)</f>
        <v/>
      </c>
      <c r="E187" s="375"/>
      <c r="F187" s="375"/>
      <c r="G187" s="373" t="s">
        <v>57</v>
      </c>
      <c r="H187" s="376" t="s">
        <v>57</v>
      </c>
      <c r="I187" s="377" t="s">
        <v>57</v>
      </c>
      <c r="J187" s="378" t="s">
        <v>47</v>
      </c>
      <c r="K187" s="376" t="s">
        <v>57</v>
      </c>
      <c r="L187" s="379" t="s">
        <v>57</v>
      </c>
      <c r="M187" s="380"/>
      <c r="N187" s="381" t="s">
        <v>57</v>
      </c>
      <c r="O187" s="382"/>
      <c r="P187" s="380"/>
      <c r="Q187" s="380"/>
      <c r="R187" s="383"/>
      <c r="S187" s="384">
        <f>IF(Table_1[[#This Row],[Kesto (min) /tapaaminen]]&lt;1,0,(Table_1[[#This Row],[Sisältöjen määrä 
]]*Table_1[[#This Row],[Kesto (min) /tapaaminen]]*Table_1[[#This Row],[Tapaamis-kerrat /osallistuja]]))</f>
        <v>0</v>
      </c>
      <c r="T187" s="355" t="str">
        <f>IF(Table_1[[#This Row],[SISÄLLÖN NIMI]]="","",IF(Table_1[[#This Row],[Toteutuminen]]="Ei osallistujia",0,IF(Table_1[[#This Row],[Toteutuminen]]="Peruttu",0,1)))</f>
        <v/>
      </c>
      <c r="U187" s="385"/>
      <c r="V187" s="374"/>
      <c r="W187" s="386"/>
      <c r="X187" s="387">
        <f>Table_1[[#This Row],[Kävijämäärä a) lapset]]+Table_1[[#This Row],[Kävijämäärä b) aikuiset]]</f>
        <v>0</v>
      </c>
      <c r="Y187" s="387">
        <f>IF(Table_1[[#This Row],[Kokonaiskävijämäärä]]&lt;1,0,Table_1[[#This Row],[Kävijämäärä a) lapset]]*Table_1[[#This Row],[Tapaamis-kerrat /osallistuja]])</f>
        <v>0</v>
      </c>
      <c r="Z187" s="387">
        <f>IF(Table_1[[#This Row],[Kokonaiskävijämäärä]]&lt;1,0,Table_1[[#This Row],[Kävijämäärä b) aikuiset]]*Table_1[[#This Row],[Tapaamis-kerrat /osallistuja]])</f>
        <v>0</v>
      </c>
      <c r="AA187" s="387">
        <f>IF(Table_1[[#This Row],[Kokonaiskävijämäärä]]&lt;1,0,Table_1[[#This Row],[Kokonaiskävijämäärä]]*Table_1[[#This Row],[Tapaamis-kerrat /osallistuja]])</f>
        <v>0</v>
      </c>
      <c r="AB187" s="379" t="s">
        <v>57</v>
      </c>
      <c r="AC187" s="454"/>
      <c r="AD187" s="455"/>
      <c r="AE187" s="463"/>
      <c r="AF187" s="388" t="s">
        <v>57</v>
      </c>
      <c r="AG187" s="389" t="s">
        <v>57</v>
      </c>
      <c r="AH187" s="390" t="s">
        <v>57</v>
      </c>
      <c r="AI187" s="390" t="s">
        <v>57</v>
      </c>
      <c r="AJ187" s="391" t="s">
        <v>56</v>
      </c>
      <c r="AK187" s="392" t="s">
        <v>57</v>
      </c>
      <c r="AL187" s="392" t="s">
        <v>57</v>
      </c>
      <c r="AM187" s="392" t="s">
        <v>57</v>
      </c>
      <c r="AN187" s="393" t="s">
        <v>57</v>
      </c>
      <c r="AO187" s="394" t="s">
        <v>57</v>
      </c>
    </row>
    <row r="188" spans="1:41" ht="15.75" customHeight="1" x14ac:dyDescent="0.3">
      <c r="A188" s="371"/>
      <c r="B188" s="372"/>
      <c r="C188" s="373" t="s">
        <v>43</v>
      </c>
      <c r="D188" s="374" t="str">
        <f>IF(Table_1[[#This Row],[SISÄLLÖN NIMI]]="","",1)</f>
        <v/>
      </c>
      <c r="E188" s="375"/>
      <c r="F188" s="375"/>
      <c r="G188" s="373" t="s">
        <v>57</v>
      </c>
      <c r="H188" s="376" t="s">
        <v>57</v>
      </c>
      <c r="I188" s="377" t="s">
        <v>57</v>
      </c>
      <c r="J188" s="378" t="s">
        <v>47</v>
      </c>
      <c r="K188" s="376" t="s">
        <v>57</v>
      </c>
      <c r="L188" s="379" t="s">
        <v>57</v>
      </c>
      <c r="M188" s="380"/>
      <c r="N188" s="381" t="s">
        <v>57</v>
      </c>
      <c r="O188" s="382"/>
      <c r="P188" s="380"/>
      <c r="Q188" s="380"/>
      <c r="R188" s="383"/>
      <c r="S188" s="384">
        <f>IF(Table_1[[#This Row],[Kesto (min) /tapaaminen]]&lt;1,0,(Table_1[[#This Row],[Sisältöjen määrä 
]]*Table_1[[#This Row],[Kesto (min) /tapaaminen]]*Table_1[[#This Row],[Tapaamis-kerrat /osallistuja]]))</f>
        <v>0</v>
      </c>
      <c r="T188" s="355" t="str">
        <f>IF(Table_1[[#This Row],[SISÄLLÖN NIMI]]="","",IF(Table_1[[#This Row],[Toteutuminen]]="Ei osallistujia",0,IF(Table_1[[#This Row],[Toteutuminen]]="Peruttu",0,1)))</f>
        <v/>
      </c>
      <c r="U188" s="385"/>
      <c r="V188" s="374"/>
      <c r="W188" s="386"/>
      <c r="X188" s="387">
        <f>Table_1[[#This Row],[Kävijämäärä a) lapset]]+Table_1[[#This Row],[Kävijämäärä b) aikuiset]]</f>
        <v>0</v>
      </c>
      <c r="Y188" s="387">
        <f>IF(Table_1[[#This Row],[Kokonaiskävijämäärä]]&lt;1,0,Table_1[[#This Row],[Kävijämäärä a) lapset]]*Table_1[[#This Row],[Tapaamis-kerrat /osallistuja]])</f>
        <v>0</v>
      </c>
      <c r="Z188" s="387">
        <f>IF(Table_1[[#This Row],[Kokonaiskävijämäärä]]&lt;1,0,Table_1[[#This Row],[Kävijämäärä b) aikuiset]]*Table_1[[#This Row],[Tapaamis-kerrat /osallistuja]])</f>
        <v>0</v>
      </c>
      <c r="AA188" s="387">
        <f>IF(Table_1[[#This Row],[Kokonaiskävijämäärä]]&lt;1,0,Table_1[[#This Row],[Kokonaiskävijämäärä]]*Table_1[[#This Row],[Tapaamis-kerrat /osallistuja]])</f>
        <v>0</v>
      </c>
      <c r="AB188" s="379" t="s">
        <v>57</v>
      </c>
      <c r="AC188" s="454"/>
      <c r="AD188" s="455"/>
      <c r="AE188" s="463"/>
      <c r="AF188" s="388" t="s">
        <v>57</v>
      </c>
      <c r="AG188" s="389" t="s">
        <v>57</v>
      </c>
      <c r="AH188" s="390" t="s">
        <v>57</v>
      </c>
      <c r="AI188" s="390" t="s">
        <v>57</v>
      </c>
      <c r="AJ188" s="391" t="s">
        <v>56</v>
      </c>
      <c r="AK188" s="392" t="s">
        <v>57</v>
      </c>
      <c r="AL188" s="392" t="s">
        <v>57</v>
      </c>
      <c r="AM188" s="392" t="s">
        <v>57</v>
      </c>
      <c r="AN188" s="393" t="s">
        <v>57</v>
      </c>
      <c r="AO188" s="394" t="s">
        <v>57</v>
      </c>
    </row>
    <row r="189" spans="1:41" ht="15.75" customHeight="1" x14ac:dyDescent="0.3">
      <c r="A189" s="371"/>
      <c r="B189" s="372"/>
      <c r="C189" s="373" t="s">
        <v>43</v>
      </c>
      <c r="D189" s="374" t="str">
        <f>IF(Table_1[[#This Row],[SISÄLLÖN NIMI]]="","",1)</f>
        <v/>
      </c>
      <c r="E189" s="375"/>
      <c r="F189" s="375"/>
      <c r="G189" s="373" t="s">
        <v>57</v>
      </c>
      <c r="H189" s="376" t="s">
        <v>57</v>
      </c>
      <c r="I189" s="377" t="s">
        <v>57</v>
      </c>
      <c r="J189" s="378" t="s">
        <v>47</v>
      </c>
      <c r="K189" s="376" t="s">
        <v>57</v>
      </c>
      <c r="L189" s="379" t="s">
        <v>57</v>
      </c>
      <c r="M189" s="380"/>
      <c r="N189" s="381" t="s">
        <v>57</v>
      </c>
      <c r="O189" s="382"/>
      <c r="P189" s="380"/>
      <c r="Q189" s="380"/>
      <c r="R189" s="383"/>
      <c r="S189" s="384">
        <f>IF(Table_1[[#This Row],[Kesto (min) /tapaaminen]]&lt;1,0,(Table_1[[#This Row],[Sisältöjen määrä 
]]*Table_1[[#This Row],[Kesto (min) /tapaaminen]]*Table_1[[#This Row],[Tapaamis-kerrat /osallistuja]]))</f>
        <v>0</v>
      </c>
      <c r="T189" s="355" t="str">
        <f>IF(Table_1[[#This Row],[SISÄLLÖN NIMI]]="","",IF(Table_1[[#This Row],[Toteutuminen]]="Ei osallistujia",0,IF(Table_1[[#This Row],[Toteutuminen]]="Peruttu",0,1)))</f>
        <v/>
      </c>
      <c r="U189" s="385"/>
      <c r="V189" s="374"/>
      <c r="W189" s="386"/>
      <c r="X189" s="387">
        <f>Table_1[[#This Row],[Kävijämäärä a) lapset]]+Table_1[[#This Row],[Kävijämäärä b) aikuiset]]</f>
        <v>0</v>
      </c>
      <c r="Y189" s="387">
        <f>IF(Table_1[[#This Row],[Kokonaiskävijämäärä]]&lt;1,0,Table_1[[#This Row],[Kävijämäärä a) lapset]]*Table_1[[#This Row],[Tapaamis-kerrat /osallistuja]])</f>
        <v>0</v>
      </c>
      <c r="Z189" s="387">
        <f>IF(Table_1[[#This Row],[Kokonaiskävijämäärä]]&lt;1,0,Table_1[[#This Row],[Kävijämäärä b) aikuiset]]*Table_1[[#This Row],[Tapaamis-kerrat /osallistuja]])</f>
        <v>0</v>
      </c>
      <c r="AA189" s="387">
        <f>IF(Table_1[[#This Row],[Kokonaiskävijämäärä]]&lt;1,0,Table_1[[#This Row],[Kokonaiskävijämäärä]]*Table_1[[#This Row],[Tapaamis-kerrat /osallistuja]])</f>
        <v>0</v>
      </c>
      <c r="AB189" s="379" t="s">
        <v>57</v>
      </c>
      <c r="AC189" s="454"/>
      <c r="AD189" s="455"/>
      <c r="AE189" s="463"/>
      <c r="AF189" s="388" t="s">
        <v>57</v>
      </c>
      <c r="AG189" s="389" t="s">
        <v>57</v>
      </c>
      <c r="AH189" s="390" t="s">
        <v>57</v>
      </c>
      <c r="AI189" s="390" t="s">
        <v>57</v>
      </c>
      <c r="AJ189" s="391" t="s">
        <v>56</v>
      </c>
      <c r="AK189" s="392" t="s">
        <v>57</v>
      </c>
      <c r="AL189" s="392" t="s">
        <v>57</v>
      </c>
      <c r="AM189" s="392" t="s">
        <v>57</v>
      </c>
      <c r="AN189" s="393" t="s">
        <v>57</v>
      </c>
      <c r="AO189" s="394" t="s">
        <v>57</v>
      </c>
    </row>
    <row r="190" spans="1:41" ht="15.75" customHeight="1" x14ac:dyDescent="0.3">
      <c r="A190" s="371"/>
      <c r="B190" s="372"/>
      <c r="C190" s="373" t="s">
        <v>43</v>
      </c>
      <c r="D190" s="374" t="str">
        <f>IF(Table_1[[#This Row],[SISÄLLÖN NIMI]]="","",1)</f>
        <v/>
      </c>
      <c r="E190" s="375"/>
      <c r="F190" s="375"/>
      <c r="G190" s="373" t="s">
        <v>57</v>
      </c>
      <c r="H190" s="376" t="s">
        <v>57</v>
      </c>
      <c r="I190" s="377" t="s">
        <v>57</v>
      </c>
      <c r="J190" s="378" t="s">
        <v>47</v>
      </c>
      <c r="K190" s="376" t="s">
        <v>57</v>
      </c>
      <c r="L190" s="379" t="s">
        <v>57</v>
      </c>
      <c r="M190" s="380"/>
      <c r="N190" s="381" t="s">
        <v>57</v>
      </c>
      <c r="O190" s="382"/>
      <c r="P190" s="380"/>
      <c r="Q190" s="380"/>
      <c r="R190" s="383"/>
      <c r="S190" s="384">
        <f>IF(Table_1[[#This Row],[Kesto (min) /tapaaminen]]&lt;1,0,(Table_1[[#This Row],[Sisältöjen määrä 
]]*Table_1[[#This Row],[Kesto (min) /tapaaminen]]*Table_1[[#This Row],[Tapaamis-kerrat /osallistuja]]))</f>
        <v>0</v>
      </c>
      <c r="T190" s="355" t="str">
        <f>IF(Table_1[[#This Row],[SISÄLLÖN NIMI]]="","",IF(Table_1[[#This Row],[Toteutuminen]]="Ei osallistujia",0,IF(Table_1[[#This Row],[Toteutuminen]]="Peruttu",0,1)))</f>
        <v/>
      </c>
      <c r="U190" s="385"/>
      <c r="V190" s="374"/>
      <c r="W190" s="386"/>
      <c r="X190" s="387">
        <f>Table_1[[#This Row],[Kävijämäärä a) lapset]]+Table_1[[#This Row],[Kävijämäärä b) aikuiset]]</f>
        <v>0</v>
      </c>
      <c r="Y190" s="387">
        <f>IF(Table_1[[#This Row],[Kokonaiskävijämäärä]]&lt;1,0,Table_1[[#This Row],[Kävijämäärä a) lapset]]*Table_1[[#This Row],[Tapaamis-kerrat /osallistuja]])</f>
        <v>0</v>
      </c>
      <c r="Z190" s="387">
        <f>IF(Table_1[[#This Row],[Kokonaiskävijämäärä]]&lt;1,0,Table_1[[#This Row],[Kävijämäärä b) aikuiset]]*Table_1[[#This Row],[Tapaamis-kerrat /osallistuja]])</f>
        <v>0</v>
      </c>
      <c r="AA190" s="387">
        <f>IF(Table_1[[#This Row],[Kokonaiskävijämäärä]]&lt;1,0,Table_1[[#This Row],[Kokonaiskävijämäärä]]*Table_1[[#This Row],[Tapaamis-kerrat /osallistuja]])</f>
        <v>0</v>
      </c>
      <c r="AB190" s="379" t="s">
        <v>57</v>
      </c>
      <c r="AC190" s="454"/>
      <c r="AD190" s="455"/>
      <c r="AE190" s="463"/>
      <c r="AF190" s="388" t="s">
        <v>57</v>
      </c>
      <c r="AG190" s="389" t="s">
        <v>57</v>
      </c>
      <c r="AH190" s="390" t="s">
        <v>57</v>
      </c>
      <c r="AI190" s="390" t="s">
        <v>57</v>
      </c>
      <c r="AJ190" s="391" t="s">
        <v>56</v>
      </c>
      <c r="AK190" s="392" t="s">
        <v>57</v>
      </c>
      <c r="AL190" s="392" t="s">
        <v>57</v>
      </c>
      <c r="AM190" s="392" t="s">
        <v>57</v>
      </c>
      <c r="AN190" s="393" t="s">
        <v>57</v>
      </c>
      <c r="AO190" s="394" t="s">
        <v>57</v>
      </c>
    </row>
    <row r="191" spans="1:41" ht="15.75" customHeight="1" x14ac:dyDescent="0.3">
      <c r="A191" s="371"/>
      <c r="B191" s="372"/>
      <c r="C191" s="373" t="s">
        <v>43</v>
      </c>
      <c r="D191" s="374" t="str">
        <f>IF(Table_1[[#This Row],[SISÄLLÖN NIMI]]="","",1)</f>
        <v/>
      </c>
      <c r="E191" s="375"/>
      <c r="F191" s="375"/>
      <c r="G191" s="373" t="s">
        <v>57</v>
      </c>
      <c r="H191" s="376" t="s">
        <v>57</v>
      </c>
      <c r="I191" s="377" t="s">
        <v>57</v>
      </c>
      <c r="J191" s="378" t="s">
        <v>47</v>
      </c>
      <c r="K191" s="376" t="s">
        <v>57</v>
      </c>
      <c r="L191" s="379" t="s">
        <v>57</v>
      </c>
      <c r="M191" s="380"/>
      <c r="N191" s="381" t="s">
        <v>57</v>
      </c>
      <c r="O191" s="382"/>
      <c r="P191" s="380"/>
      <c r="Q191" s="380"/>
      <c r="R191" s="383"/>
      <c r="S191" s="384">
        <f>IF(Table_1[[#This Row],[Kesto (min) /tapaaminen]]&lt;1,0,(Table_1[[#This Row],[Sisältöjen määrä 
]]*Table_1[[#This Row],[Kesto (min) /tapaaminen]]*Table_1[[#This Row],[Tapaamis-kerrat /osallistuja]]))</f>
        <v>0</v>
      </c>
      <c r="T191" s="355" t="str">
        <f>IF(Table_1[[#This Row],[SISÄLLÖN NIMI]]="","",IF(Table_1[[#This Row],[Toteutuminen]]="Ei osallistujia",0,IF(Table_1[[#This Row],[Toteutuminen]]="Peruttu",0,1)))</f>
        <v/>
      </c>
      <c r="U191" s="385"/>
      <c r="V191" s="374"/>
      <c r="W191" s="386"/>
      <c r="X191" s="387">
        <f>Table_1[[#This Row],[Kävijämäärä a) lapset]]+Table_1[[#This Row],[Kävijämäärä b) aikuiset]]</f>
        <v>0</v>
      </c>
      <c r="Y191" s="387">
        <f>IF(Table_1[[#This Row],[Kokonaiskävijämäärä]]&lt;1,0,Table_1[[#This Row],[Kävijämäärä a) lapset]]*Table_1[[#This Row],[Tapaamis-kerrat /osallistuja]])</f>
        <v>0</v>
      </c>
      <c r="Z191" s="387">
        <f>IF(Table_1[[#This Row],[Kokonaiskävijämäärä]]&lt;1,0,Table_1[[#This Row],[Kävijämäärä b) aikuiset]]*Table_1[[#This Row],[Tapaamis-kerrat /osallistuja]])</f>
        <v>0</v>
      </c>
      <c r="AA191" s="387">
        <f>IF(Table_1[[#This Row],[Kokonaiskävijämäärä]]&lt;1,0,Table_1[[#This Row],[Kokonaiskävijämäärä]]*Table_1[[#This Row],[Tapaamis-kerrat /osallistuja]])</f>
        <v>0</v>
      </c>
      <c r="AB191" s="379" t="s">
        <v>57</v>
      </c>
      <c r="AC191" s="454"/>
      <c r="AD191" s="455"/>
      <c r="AE191" s="463"/>
      <c r="AF191" s="388" t="s">
        <v>57</v>
      </c>
      <c r="AG191" s="389" t="s">
        <v>57</v>
      </c>
      <c r="AH191" s="390" t="s">
        <v>57</v>
      </c>
      <c r="AI191" s="390" t="s">
        <v>57</v>
      </c>
      <c r="AJ191" s="391" t="s">
        <v>56</v>
      </c>
      <c r="AK191" s="392" t="s">
        <v>57</v>
      </c>
      <c r="AL191" s="392" t="s">
        <v>57</v>
      </c>
      <c r="AM191" s="392" t="s">
        <v>57</v>
      </c>
      <c r="AN191" s="393" t="s">
        <v>57</v>
      </c>
      <c r="AO191" s="394" t="s">
        <v>57</v>
      </c>
    </row>
    <row r="192" spans="1:41" ht="15.75" customHeight="1" x14ac:dyDescent="0.3">
      <c r="A192" s="371"/>
      <c r="B192" s="372"/>
      <c r="C192" s="373" t="s">
        <v>43</v>
      </c>
      <c r="D192" s="374" t="str">
        <f>IF(Table_1[[#This Row],[SISÄLLÖN NIMI]]="","",1)</f>
        <v/>
      </c>
      <c r="E192" s="375"/>
      <c r="F192" s="375"/>
      <c r="G192" s="373" t="s">
        <v>57</v>
      </c>
      <c r="H192" s="376" t="s">
        <v>57</v>
      </c>
      <c r="I192" s="377" t="s">
        <v>57</v>
      </c>
      <c r="J192" s="378" t="s">
        <v>47</v>
      </c>
      <c r="K192" s="376" t="s">
        <v>57</v>
      </c>
      <c r="L192" s="379" t="s">
        <v>57</v>
      </c>
      <c r="M192" s="380"/>
      <c r="N192" s="381" t="s">
        <v>57</v>
      </c>
      <c r="O192" s="382"/>
      <c r="P192" s="380"/>
      <c r="Q192" s="380"/>
      <c r="R192" s="383"/>
      <c r="S192" s="384">
        <f>IF(Table_1[[#This Row],[Kesto (min) /tapaaminen]]&lt;1,0,(Table_1[[#This Row],[Sisältöjen määrä 
]]*Table_1[[#This Row],[Kesto (min) /tapaaminen]]*Table_1[[#This Row],[Tapaamis-kerrat /osallistuja]]))</f>
        <v>0</v>
      </c>
      <c r="T192" s="355" t="str">
        <f>IF(Table_1[[#This Row],[SISÄLLÖN NIMI]]="","",IF(Table_1[[#This Row],[Toteutuminen]]="Ei osallistujia",0,IF(Table_1[[#This Row],[Toteutuminen]]="Peruttu",0,1)))</f>
        <v/>
      </c>
      <c r="U192" s="385"/>
      <c r="V192" s="374"/>
      <c r="W192" s="386"/>
      <c r="X192" s="387">
        <f>Table_1[[#This Row],[Kävijämäärä a) lapset]]+Table_1[[#This Row],[Kävijämäärä b) aikuiset]]</f>
        <v>0</v>
      </c>
      <c r="Y192" s="387">
        <f>IF(Table_1[[#This Row],[Kokonaiskävijämäärä]]&lt;1,0,Table_1[[#This Row],[Kävijämäärä a) lapset]]*Table_1[[#This Row],[Tapaamis-kerrat /osallistuja]])</f>
        <v>0</v>
      </c>
      <c r="Z192" s="387">
        <f>IF(Table_1[[#This Row],[Kokonaiskävijämäärä]]&lt;1,0,Table_1[[#This Row],[Kävijämäärä b) aikuiset]]*Table_1[[#This Row],[Tapaamis-kerrat /osallistuja]])</f>
        <v>0</v>
      </c>
      <c r="AA192" s="387">
        <f>IF(Table_1[[#This Row],[Kokonaiskävijämäärä]]&lt;1,0,Table_1[[#This Row],[Kokonaiskävijämäärä]]*Table_1[[#This Row],[Tapaamis-kerrat /osallistuja]])</f>
        <v>0</v>
      </c>
      <c r="AB192" s="379" t="s">
        <v>57</v>
      </c>
      <c r="AC192" s="454"/>
      <c r="AD192" s="455"/>
      <c r="AE192" s="463"/>
      <c r="AF192" s="388" t="s">
        <v>57</v>
      </c>
      <c r="AG192" s="389" t="s">
        <v>57</v>
      </c>
      <c r="AH192" s="390" t="s">
        <v>57</v>
      </c>
      <c r="AI192" s="390" t="s">
        <v>57</v>
      </c>
      <c r="AJ192" s="391" t="s">
        <v>56</v>
      </c>
      <c r="AK192" s="392" t="s">
        <v>57</v>
      </c>
      <c r="AL192" s="392" t="s">
        <v>57</v>
      </c>
      <c r="AM192" s="392" t="s">
        <v>57</v>
      </c>
      <c r="AN192" s="393" t="s">
        <v>57</v>
      </c>
      <c r="AO192" s="394" t="s">
        <v>57</v>
      </c>
    </row>
    <row r="193" spans="1:41" ht="15.75" customHeight="1" x14ac:dyDescent="0.3">
      <c r="A193" s="371"/>
      <c r="B193" s="372"/>
      <c r="C193" s="373" t="s">
        <v>43</v>
      </c>
      <c r="D193" s="374" t="str">
        <f>IF(Table_1[[#This Row],[SISÄLLÖN NIMI]]="","",1)</f>
        <v/>
      </c>
      <c r="E193" s="375"/>
      <c r="F193" s="375"/>
      <c r="G193" s="373" t="s">
        <v>57</v>
      </c>
      <c r="H193" s="376" t="s">
        <v>57</v>
      </c>
      <c r="I193" s="377" t="s">
        <v>57</v>
      </c>
      <c r="J193" s="378" t="s">
        <v>47</v>
      </c>
      <c r="K193" s="376" t="s">
        <v>57</v>
      </c>
      <c r="L193" s="379" t="s">
        <v>57</v>
      </c>
      <c r="M193" s="380"/>
      <c r="N193" s="381" t="s">
        <v>57</v>
      </c>
      <c r="O193" s="382"/>
      <c r="P193" s="380"/>
      <c r="Q193" s="380"/>
      <c r="R193" s="383"/>
      <c r="S193" s="384">
        <f>IF(Table_1[[#This Row],[Kesto (min) /tapaaminen]]&lt;1,0,(Table_1[[#This Row],[Sisältöjen määrä 
]]*Table_1[[#This Row],[Kesto (min) /tapaaminen]]*Table_1[[#This Row],[Tapaamis-kerrat /osallistuja]]))</f>
        <v>0</v>
      </c>
      <c r="T193" s="355" t="str">
        <f>IF(Table_1[[#This Row],[SISÄLLÖN NIMI]]="","",IF(Table_1[[#This Row],[Toteutuminen]]="Ei osallistujia",0,IF(Table_1[[#This Row],[Toteutuminen]]="Peruttu",0,1)))</f>
        <v/>
      </c>
      <c r="U193" s="385"/>
      <c r="V193" s="374"/>
      <c r="W193" s="386"/>
      <c r="X193" s="387">
        <f>Table_1[[#This Row],[Kävijämäärä a) lapset]]+Table_1[[#This Row],[Kävijämäärä b) aikuiset]]</f>
        <v>0</v>
      </c>
      <c r="Y193" s="387">
        <f>IF(Table_1[[#This Row],[Kokonaiskävijämäärä]]&lt;1,0,Table_1[[#This Row],[Kävijämäärä a) lapset]]*Table_1[[#This Row],[Tapaamis-kerrat /osallistuja]])</f>
        <v>0</v>
      </c>
      <c r="Z193" s="387">
        <f>IF(Table_1[[#This Row],[Kokonaiskävijämäärä]]&lt;1,0,Table_1[[#This Row],[Kävijämäärä b) aikuiset]]*Table_1[[#This Row],[Tapaamis-kerrat /osallistuja]])</f>
        <v>0</v>
      </c>
      <c r="AA193" s="387">
        <f>IF(Table_1[[#This Row],[Kokonaiskävijämäärä]]&lt;1,0,Table_1[[#This Row],[Kokonaiskävijämäärä]]*Table_1[[#This Row],[Tapaamis-kerrat /osallistuja]])</f>
        <v>0</v>
      </c>
      <c r="AB193" s="379" t="s">
        <v>57</v>
      </c>
      <c r="AC193" s="454"/>
      <c r="AD193" s="455"/>
      <c r="AE193" s="463"/>
      <c r="AF193" s="388" t="s">
        <v>57</v>
      </c>
      <c r="AG193" s="389" t="s">
        <v>57</v>
      </c>
      <c r="AH193" s="390" t="s">
        <v>57</v>
      </c>
      <c r="AI193" s="390" t="s">
        <v>57</v>
      </c>
      <c r="AJ193" s="391" t="s">
        <v>56</v>
      </c>
      <c r="AK193" s="392" t="s">
        <v>57</v>
      </c>
      <c r="AL193" s="392" t="s">
        <v>57</v>
      </c>
      <c r="AM193" s="392" t="s">
        <v>57</v>
      </c>
      <c r="AN193" s="393" t="s">
        <v>57</v>
      </c>
      <c r="AO193" s="394" t="s">
        <v>57</v>
      </c>
    </row>
    <row r="194" spans="1:41" ht="15.75" customHeight="1" x14ac:dyDescent="0.3">
      <c r="A194" s="371"/>
      <c r="B194" s="372"/>
      <c r="C194" s="373" t="s">
        <v>43</v>
      </c>
      <c r="D194" s="374" t="str">
        <f>IF(Table_1[[#This Row],[SISÄLLÖN NIMI]]="","",1)</f>
        <v/>
      </c>
      <c r="E194" s="375"/>
      <c r="F194" s="375"/>
      <c r="G194" s="373" t="s">
        <v>57</v>
      </c>
      <c r="H194" s="376" t="s">
        <v>57</v>
      </c>
      <c r="I194" s="377" t="s">
        <v>57</v>
      </c>
      <c r="J194" s="378" t="s">
        <v>47</v>
      </c>
      <c r="K194" s="376" t="s">
        <v>57</v>
      </c>
      <c r="L194" s="379" t="s">
        <v>57</v>
      </c>
      <c r="M194" s="380"/>
      <c r="N194" s="381" t="s">
        <v>57</v>
      </c>
      <c r="O194" s="382"/>
      <c r="P194" s="380"/>
      <c r="Q194" s="380"/>
      <c r="R194" s="383"/>
      <c r="S194" s="384">
        <f>IF(Table_1[[#This Row],[Kesto (min) /tapaaminen]]&lt;1,0,(Table_1[[#This Row],[Sisältöjen määrä 
]]*Table_1[[#This Row],[Kesto (min) /tapaaminen]]*Table_1[[#This Row],[Tapaamis-kerrat /osallistuja]]))</f>
        <v>0</v>
      </c>
      <c r="T194" s="355" t="str">
        <f>IF(Table_1[[#This Row],[SISÄLLÖN NIMI]]="","",IF(Table_1[[#This Row],[Toteutuminen]]="Ei osallistujia",0,IF(Table_1[[#This Row],[Toteutuminen]]="Peruttu",0,1)))</f>
        <v/>
      </c>
      <c r="U194" s="385"/>
      <c r="V194" s="374"/>
      <c r="W194" s="386"/>
      <c r="X194" s="387">
        <f>Table_1[[#This Row],[Kävijämäärä a) lapset]]+Table_1[[#This Row],[Kävijämäärä b) aikuiset]]</f>
        <v>0</v>
      </c>
      <c r="Y194" s="387">
        <f>IF(Table_1[[#This Row],[Kokonaiskävijämäärä]]&lt;1,0,Table_1[[#This Row],[Kävijämäärä a) lapset]]*Table_1[[#This Row],[Tapaamis-kerrat /osallistuja]])</f>
        <v>0</v>
      </c>
      <c r="Z194" s="387">
        <f>IF(Table_1[[#This Row],[Kokonaiskävijämäärä]]&lt;1,0,Table_1[[#This Row],[Kävijämäärä b) aikuiset]]*Table_1[[#This Row],[Tapaamis-kerrat /osallistuja]])</f>
        <v>0</v>
      </c>
      <c r="AA194" s="387">
        <f>IF(Table_1[[#This Row],[Kokonaiskävijämäärä]]&lt;1,0,Table_1[[#This Row],[Kokonaiskävijämäärä]]*Table_1[[#This Row],[Tapaamis-kerrat /osallistuja]])</f>
        <v>0</v>
      </c>
      <c r="AB194" s="379" t="s">
        <v>57</v>
      </c>
      <c r="AC194" s="454"/>
      <c r="AD194" s="455"/>
      <c r="AE194" s="463"/>
      <c r="AF194" s="388" t="s">
        <v>57</v>
      </c>
      <c r="AG194" s="389" t="s">
        <v>57</v>
      </c>
      <c r="AH194" s="390" t="s">
        <v>57</v>
      </c>
      <c r="AI194" s="390" t="s">
        <v>57</v>
      </c>
      <c r="AJ194" s="391" t="s">
        <v>56</v>
      </c>
      <c r="AK194" s="392" t="s">
        <v>57</v>
      </c>
      <c r="AL194" s="392" t="s">
        <v>57</v>
      </c>
      <c r="AM194" s="392" t="s">
        <v>57</v>
      </c>
      <c r="AN194" s="393" t="s">
        <v>57</v>
      </c>
      <c r="AO194" s="394" t="s">
        <v>57</v>
      </c>
    </row>
    <row r="195" spans="1:41" ht="15.75" customHeight="1" x14ac:dyDescent="0.3">
      <c r="A195" s="371"/>
      <c r="B195" s="372"/>
      <c r="C195" s="373" t="s">
        <v>43</v>
      </c>
      <c r="D195" s="374" t="str">
        <f>IF(Table_1[[#This Row],[SISÄLLÖN NIMI]]="","",1)</f>
        <v/>
      </c>
      <c r="E195" s="375"/>
      <c r="F195" s="375"/>
      <c r="G195" s="373" t="s">
        <v>57</v>
      </c>
      <c r="H195" s="376" t="s">
        <v>57</v>
      </c>
      <c r="I195" s="377" t="s">
        <v>57</v>
      </c>
      <c r="J195" s="378" t="s">
        <v>47</v>
      </c>
      <c r="K195" s="376" t="s">
        <v>57</v>
      </c>
      <c r="L195" s="379" t="s">
        <v>57</v>
      </c>
      <c r="M195" s="380"/>
      <c r="N195" s="381" t="s">
        <v>57</v>
      </c>
      <c r="O195" s="382"/>
      <c r="P195" s="380"/>
      <c r="Q195" s="380"/>
      <c r="R195" s="383"/>
      <c r="S195" s="384">
        <f>IF(Table_1[[#This Row],[Kesto (min) /tapaaminen]]&lt;1,0,(Table_1[[#This Row],[Sisältöjen määrä 
]]*Table_1[[#This Row],[Kesto (min) /tapaaminen]]*Table_1[[#This Row],[Tapaamis-kerrat /osallistuja]]))</f>
        <v>0</v>
      </c>
      <c r="T195" s="355" t="str">
        <f>IF(Table_1[[#This Row],[SISÄLLÖN NIMI]]="","",IF(Table_1[[#This Row],[Toteutuminen]]="Ei osallistujia",0,IF(Table_1[[#This Row],[Toteutuminen]]="Peruttu",0,1)))</f>
        <v/>
      </c>
      <c r="U195" s="385"/>
      <c r="V195" s="374"/>
      <c r="W195" s="386"/>
      <c r="X195" s="387">
        <f>Table_1[[#This Row],[Kävijämäärä a) lapset]]+Table_1[[#This Row],[Kävijämäärä b) aikuiset]]</f>
        <v>0</v>
      </c>
      <c r="Y195" s="387">
        <f>IF(Table_1[[#This Row],[Kokonaiskävijämäärä]]&lt;1,0,Table_1[[#This Row],[Kävijämäärä a) lapset]]*Table_1[[#This Row],[Tapaamis-kerrat /osallistuja]])</f>
        <v>0</v>
      </c>
      <c r="Z195" s="387">
        <f>IF(Table_1[[#This Row],[Kokonaiskävijämäärä]]&lt;1,0,Table_1[[#This Row],[Kävijämäärä b) aikuiset]]*Table_1[[#This Row],[Tapaamis-kerrat /osallistuja]])</f>
        <v>0</v>
      </c>
      <c r="AA195" s="387">
        <f>IF(Table_1[[#This Row],[Kokonaiskävijämäärä]]&lt;1,0,Table_1[[#This Row],[Kokonaiskävijämäärä]]*Table_1[[#This Row],[Tapaamis-kerrat /osallistuja]])</f>
        <v>0</v>
      </c>
      <c r="AB195" s="379" t="s">
        <v>57</v>
      </c>
      <c r="AC195" s="454"/>
      <c r="AD195" s="455"/>
      <c r="AE195" s="463"/>
      <c r="AF195" s="388" t="s">
        <v>57</v>
      </c>
      <c r="AG195" s="389" t="s">
        <v>57</v>
      </c>
      <c r="AH195" s="390" t="s">
        <v>57</v>
      </c>
      <c r="AI195" s="390" t="s">
        <v>57</v>
      </c>
      <c r="AJ195" s="391" t="s">
        <v>56</v>
      </c>
      <c r="AK195" s="392" t="s">
        <v>57</v>
      </c>
      <c r="AL195" s="392" t="s">
        <v>57</v>
      </c>
      <c r="AM195" s="392" t="s">
        <v>57</v>
      </c>
      <c r="AN195" s="393" t="s">
        <v>57</v>
      </c>
      <c r="AO195" s="394" t="s">
        <v>57</v>
      </c>
    </row>
    <row r="196" spans="1:41" ht="15.75" customHeight="1" x14ac:dyDescent="0.3">
      <c r="A196" s="371"/>
      <c r="B196" s="372"/>
      <c r="C196" s="373" t="s">
        <v>43</v>
      </c>
      <c r="D196" s="374" t="str">
        <f>IF(Table_1[[#This Row],[SISÄLLÖN NIMI]]="","",1)</f>
        <v/>
      </c>
      <c r="E196" s="375"/>
      <c r="F196" s="375"/>
      <c r="G196" s="373" t="s">
        <v>57</v>
      </c>
      <c r="H196" s="376" t="s">
        <v>57</v>
      </c>
      <c r="I196" s="377" t="s">
        <v>57</v>
      </c>
      <c r="J196" s="378" t="s">
        <v>47</v>
      </c>
      <c r="K196" s="376" t="s">
        <v>57</v>
      </c>
      <c r="L196" s="379" t="s">
        <v>57</v>
      </c>
      <c r="M196" s="380"/>
      <c r="N196" s="381" t="s">
        <v>57</v>
      </c>
      <c r="O196" s="382"/>
      <c r="P196" s="380"/>
      <c r="Q196" s="380"/>
      <c r="R196" s="383"/>
      <c r="S196" s="384">
        <f>IF(Table_1[[#This Row],[Kesto (min) /tapaaminen]]&lt;1,0,(Table_1[[#This Row],[Sisältöjen määrä 
]]*Table_1[[#This Row],[Kesto (min) /tapaaminen]]*Table_1[[#This Row],[Tapaamis-kerrat /osallistuja]]))</f>
        <v>0</v>
      </c>
      <c r="T196" s="355" t="str">
        <f>IF(Table_1[[#This Row],[SISÄLLÖN NIMI]]="","",IF(Table_1[[#This Row],[Toteutuminen]]="Ei osallistujia",0,IF(Table_1[[#This Row],[Toteutuminen]]="Peruttu",0,1)))</f>
        <v/>
      </c>
      <c r="U196" s="385"/>
      <c r="V196" s="374"/>
      <c r="W196" s="386"/>
      <c r="X196" s="387">
        <f>Table_1[[#This Row],[Kävijämäärä a) lapset]]+Table_1[[#This Row],[Kävijämäärä b) aikuiset]]</f>
        <v>0</v>
      </c>
      <c r="Y196" s="387">
        <f>IF(Table_1[[#This Row],[Kokonaiskävijämäärä]]&lt;1,0,Table_1[[#This Row],[Kävijämäärä a) lapset]]*Table_1[[#This Row],[Tapaamis-kerrat /osallistuja]])</f>
        <v>0</v>
      </c>
      <c r="Z196" s="387">
        <f>IF(Table_1[[#This Row],[Kokonaiskävijämäärä]]&lt;1,0,Table_1[[#This Row],[Kävijämäärä b) aikuiset]]*Table_1[[#This Row],[Tapaamis-kerrat /osallistuja]])</f>
        <v>0</v>
      </c>
      <c r="AA196" s="387">
        <f>IF(Table_1[[#This Row],[Kokonaiskävijämäärä]]&lt;1,0,Table_1[[#This Row],[Kokonaiskävijämäärä]]*Table_1[[#This Row],[Tapaamis-kerrat /osallistuja]])</f>
        <v>0</v>
      </c>
      <c r="AB196" s="379" t="s">
        <v>57</v>
      </c>
      <c r="AC196" s="454"/>
      <c r="AD196" s="455"/>
      <c r="AE196" s="463"/>
      <c r="AF196" s="388" t="s">
        <v>57</v>
      </c>
      <c r="AG196" s="389" t="s">
        <v>57</v>
      </c>
      <c r="AH196" s="390" t="s">
        <v>57</v>
      </c>
      <c r="AI196" s="390" t="s">
        <v>57</v>
      </c>
      <c r="AJ196" s="391" t="s">
        <v>56</v>
      </c>
      <c r="AK196" s="392" t="s">
        <v>57</v>
      </c>
      <c r="AL196" s="392" t="s">
        <v>57</v>
      </c>
      <c r="AM196" s="392" t="s">
        <v>57</v>
      </c>
      <c r="AN196" s="393" t="s">
        <v>57</v>
      </c>
      <c r="AO196" s="394" t="s">
        <v>57</v>
      </c>
    </row>
    <row r="197" spans="1:41" ht="15.75" customHeight="1" x14ac:dyDescent="0.3">
      <c r="A197" s="371"/>
      <c r="B197" s="372"/>
      <c r="C197" s="373" t="s">
        <v>43</v>
      </c>
      <c r="D197" s="374" t="str">
        <f>IF(Table_1[[#This Row],[SISÄLLÖN NIMI]]="","",1)</f>
        <v/>
      </c>
      <c r="E197" s="375"/>
      <c r="F197" s="375"/>
      <c r="G197" s="373" t="s">
        <v>57</v>
      </c>
      <c r="H197" s="376" t="s">
        <v>57</v>
      </c>
      <c r="I197" s="377" t="s">
        <v>57</v>
      </c>
      <c r="J197" s="378" t="s">
        <v>47</v>
      </c>
      <c r="K197" s="376" t="s">
        <v>57</v>
      </c>
      <c r="L197" s="379" t="s">
        <v>57</v>
      </c>
      <c r="M197" s="380"/>
      <c r="N197" s="381" t="s">
        <v>57</v>
      </c>
      <c r="O197" s="382"/>
      <c r="P197" s="380"/>
      <c r="Q197" s="380"/>
      <c r="R197" s="383"/>
      <c r="S197" s="384">
        <f>IF(Table_1[[#This Row],[Kesto (min) /tapaaminen]]&lt;1,0,(Table_1[[#This Row],[Sisältöjen määrä 
]]*Table_1[[#This Row],[Kesto (min) /tapaaminen]]*Table_1[[#This Row],[Tapaamis-kerrat /osallistuja]]))</f>
        <v>0</v>
      </c>
      <c r="T197" s="355" t="str">
        <f>IF(Table_1[[#This Row],[SISÄLLÖN NIMI]]="","",IF(Table_1[[#This Row],[Toteutuminen]]="Ei osallistujia",0,IF(Table_1[[#This Row],[Toteutuminen]]="Peruttu",0,1)))</f>
        <v/>
      </c>
      <c r="U197" s="385"/>
      <c r="V197" s="374"/>
      <c r="W197" s="386"/>
      <c r="X197" s="387">
        <f>Table_1[[#This Row],[Kävijämäärä a) lapset]]+Table_1[[#This Row],[Kävijämäärä b) aikuiset]]</f>
        <v>0</v>
      </c>
      <c r="Y197" s="387">
        <f>IF(Table_1[[#This Row],[Kokonaiskävijämäärä]]&lt;1,0,Table_1[[#This Row],[Kävijämäärä a) lapset]]*Table_1[[#This Row],[Tapaamis-kerrat /osallistuja]])</f>
        <v>0</v>
      </c>
      <c r="Z197" s="387">
        <f>IF(Table_1[[#This Row],[Kokonaiskävijämäärä]]&lt;1,0,Table_1[[#This Row],[Kävijämäärä b) aikuiset]]*Table_1[[#This Row],[Tapaamis-kerrat /osallistuja]])</f>
        <v>0</v>
      </c>
      <c r="AA197" s="387">
        <f>IF(Table_1[[#This Row],[Kokonaiskävijämäärä]]&lt;1,0,Table_1[[#This Row],[Kokonaiskävijämäärä]]*Table_1[[#This Row],[Tapaamis-kerrat /osallistuja]])</f>
        <v>0</v>
      </c>
      <c r="AB197" s="379" t="s">
        <v>57</v>
      </c>
      <c r="AC197" s="454"/>
      <c r="AD197" s="455"/>
      <c r="AE197" s="463"/>
      <c r="AF197" s="388" t="s">
        <v>57</v>
      </c>
      <c r="AG197" s="389" t="s">
        <v>57</v>
      </c>
      <c r="AH197" s="390" t="s">
        <v>57</v>
      </c>
      <c r="AI197" s="390" t="s">
        <v>57</v>
      </c>
      <c r="AJ197" s="391" t="s">
        <v>56</v>
      </c>
      <c r="AK197" s="392" t="s">
        <v>57</v>
      </c>
      <c r="AL197" s="392" t="s">
        <v>57</v>
      </c>
      <c r="AM197" s="392" t="s">
        <v>57</v>
      </c>
      <c r="AN197" s="393" t="s">
        <v>57</v>
      </c>
      <c r="AO197" s="394" t="s">
        <v>57</v>
      </c>
    </row>
    <row r="198" spans="1:41" ht="15.75" customHeight="1" x14ac:dyDescent="0.3">
      <c r="A198" s="371"/>
      <c r="B198" s="372"/>
      <c r="C198" s="373" t="s">
        <v>43</v>
      </c>
      <c r="D198" s="374" t="str">
        <f>IF(Table_1[[#This Row],[SISÄLLÖN NIMI]]="","",1)</f>
        <v/>
      </c>
      <c r="E198" s="375"/>
      <c r="F198" s="375"/>
      <c r="G198" s="373" t="s">
        <v>57</v>
      </c>
      <c r="H198" s="376" t="s">
        <v>57</v>
      </c>
      <c r="I198" s="377" t="s">
        <v>57</v>
      </c>
      <c r="J198" s="378" t="s">
        <v>47</v>
      </c>
      <c r="K198" s="376" t="s">
        <v>57</v>
      </c>
      <c r="L198" s="379" t="s">
        <v>57</v>
      </c>
      <c r="M198" s="380"/>
      <c r="N198" s="381" t="s">
        <v>57</v>
      </c>
      <c r="O198" s="382"/>
      <c r="P198" s="380"/>
      <c r="Q198" s="380"/>
      <c r="R198" s="383"/>
      <c r="S198" s="384">
        <f>IF(Table_1[[#This Row],[Kesto (min) /tapaaminen]]&lt;1,0,(Table_1[[#This Row],[Sisältöjen määrä 
]]*Table_1[[#This Row],[Kesto (min) /tapaaminen]]*Table_1[[#This Row],[Tapaamis-kerrat /osallistuja]]))</f>
        <v>0</v>
      </c>
      <c r="T198" s="355" t="str">
        <f>IF(Table_1[[#This Row],[SISÄLLÖN NIMI]]="","",IF(Table_1[[#This Row],[Toteutuminen]]="Ei osallistujia",0,IF(Table_1[[#This Row],[Toteutuminen]]="Peruttu",0,1)))</f>
        <v/>
      </c>
      <c r="U198" s="385"/>
      <c r="V198" s="374"/>
      <c r="W198" s="386"/>
      <c r="X198" s="387">
        <f>Table_1[[#This Row],[Kävijämäärä a) lapset]]+Table_1[[#This Row],[Kävijämäärä b) aikuiset]]</f>
        <v>0</v>
      </c>
      <c r="Y198" s="387">
        <f>IF(Table_1[[#This Row],[Kokonaiskävijämäärä]]&lt;1,0,Table_1[[#This Row],[Kävijämäärä a) lapset]]*Table_1[[#This Row],[Tapaamis-kerrat /osallistuja]])</f>
        <v>0</v>
      </c>
      <c r="Z198" s="387">
        <f>IF(Table_1[[#This Row],[Kokonaiskävijämäärä]]&lt;1,0,Table_1[[#This Row],[Kävijämäärä b) aikuiset]]*Table_1[[#This Row],[Tapaamis-kerrat /osallistuja]])</f>
        <v>0</v>
      </c>
      <c r="AA198" s="387">
        <f>IF(Table_1[[#This Row],[Kokonaiskävijämäärä]]&lt;1,0,Table_1[[#This Row],[Kokonaiskävijämäärä]]*Table_1[[#This Row],[Tapaamis-kerrat /osallistuja]])</f>
        <v>0</v>
      </c>
      <c r="AB198" s="379" t="s">
        <v>57</v>
      </c>
      <c r="AC198" s="454"/>
      <c r="AD198" s="455"/>
      <c r="AE198" s="463"/>
      <c r="AF198" s="388" t="s">
        <v>57</v>
      </c>
      <c r="AG198" s="389" t="s">
        <v>57</v>
      </c>
      <c r="AH198" s="390" t="s">
        <v>57</v>
      </c>
      <c r="AI198" s="390" t="s">
        <v>57</v>
      </c>
      <c r="AJ198" s="391" t="s">
        <v>56</v>
      </c>
      <c r="AK198" s="392" t="s">
        <v>57</v>
      </c>
      <c r="AL198" s="392" t="s">
        <v>57</v>
      </c>
      <c r="AM198" s="392" t="s">
        <v>57</v>
      </c>
      <c r="AN198" s="393" t="s">
        <v>57</v>
      </c>
      <c r="AO198" s="394" t="s">
        <v>57</v>
      </c>
    </row>
    <row r="199" spans="1:41" ht="15.75" customHeight="1" x14ac:dyDescent="0.3">
      <c r="A199" s="371"/>
      <c r="B199" s="372"/>
      <c r="C199" s="373" t="s">
        <v>43</v>
      </c>
      <c r="D199" s="374" t="str">
        <f>IF(Table_1[[#This Row],[SISÄLLÖN NIMI]]="","",1)</f>
        <v/>
      </c>
      <c r="E199" s="375"/>
      <c r="F199" s="375"/>
      <c r="G199" s="373" t="s">
        <v>57</v>
      </c>
      <c r="H199" s="376" t="s">
        <v>57</v>
      </c>
      <c r="I199" s="377" t="s">
        <v>57</v>
      </c>
      <c r="J199" s="378" t="s">
        <v>47</v>
      </c>
      <c r="K199" s="376" t="s">
        <v>57</v>
      </c>
      <c r="L199" s="379" t="s">
        <v>57</v>
      </c>
      <c r="M199" s="380"/>
      <c r="N199" s="381" t="s">
        <v>57</v>
      </c>
      <c r="O199" s="382"/>
      <c r="P199" s="380"/>
      <c r="Q199" s="380"/>
      <c r="R199" s="383"/>
      <c r="S199" s="384">
        <f>IF(Table_1[[#This Row],[Kesto (min) /tapaaminen]]&lt;1,0,(Table_1[[#This Row],[Sisältöjen määrä 
]]*Table_1[[#This Row],[Kesto (min) /tapaaminen]]*Table_1[[#This Row],[Tapaamis-kerrat /osallistuja]]))</f>
        <v>0</v>
      </c>
      <c r="T199" s="355" t="str">
        <f>IF(Table_1[[#This Row],[SISÄLLÖN NIMI]]="","",IF(Table_1[[#This Row],[Toteutuminen]]="Ei osallistujia",0,IF(Table_1[[#This Row],[Toteutuminen]]="Peruttu",0,1)))</f>
        <v/>
      </c>
      <c r="U199" s="385"/>
      <c r="V199" s="374"/>
      <c r="W199" s="386"/>
      <c r="X199" s="387">
        <f>Table_1[[#This Row],[Kävijämäärä a) lapset]]+Table_1[[#This Row],[Kävijämäärä b) aikuiset]]</f>
        <v>0</v>
      </c>
      <c r="Y199" s="387">
        <f>IF(Table_1[[#This Row],[Kokonaiskävijämäärä]]&lt;1,0,Table_1[[#This Row],[Kävijämäärä a) lapset]]*Table_1[[#This Row],[Tapaamis-kerrat /osallistuja]])</f>
        <v>0</v>
      </c>
      <c r="Z199" s="387">
        <f>IF(Table_1[[#This Row],[Kokonaiskävijämäärä]]&lt;1,0,Table_1[[#This Row],[Kävijämäärä b) aikuiset]]*Table_1[[#This Row],[Tapaamis-kerrat /osallistuja]])</f>
        <v>0</v>
      </c>
      <c r="AA199" s="387">
        <f>IF(Table_1[[#This Row],[Kokonaiskävijämäärä]]&lt;1,0,Table_1[[#This Row],[Kokonaiskävijämäärä]]*Table_1[[#This Row],[Tapaamis-kerrat /osallistuja]])</f>
        <v>0</v>
      </c>
      <c r="AB199" s="379" t="s">
        <v>57</v>
      </c>
      <c r="AC199" s="454"/>
      <c r="AD199" s="455"/>
      <c r="AE199" s="463"/>
      <c r="AF199" s="388" t="s">
        <v>57</v>
      </c>
      <c r="AG199" s="389" t="s">
        <v>57</v>
      </c>
      <c r="AH199" s="390" t="s">
        <v>57</v>
      </c>
      <c r="AI199" s="390" t="s">
        <v>57</v>
      </c>
      <c r="AJ199" s="391" t="s">
        <v>56</v>
      </c>
      <c r="AK199" s="392" t="s">
        <v>57</v>
      </c>
      <c r="AL199" s="392" t="s">
        <v>57</v>
      </c>
      <c r="AM199" s="392" t="s">
        <v>57</v>
      </c>
      <c r="AN199" s="393" t="s">
        <v>57</v>
      </c>
      <c r="AO199" s="394" t="s">
        <v>57</v>
      </c>
    </row>
    <row r="200" spans="1:41" ht="15.75" customHeight="1" x14ac:dyDescent="0.3">
      <c r="A200" s="371"/>
      <c r="B200" s="372"/>
      <c r="C200" s="373" t="s">
        <v>43</v>
      </c>
      <c r="D200" s="374" t="str">
        <f>IF(Table_1[[#This Row],[SISÄLLÖN NIMI]]="","",1)</f>
        <v/>
      </c>
      <c r="E200" s="375"/>
      <c r="F200" s="375"/>
      <c r="G200" s="373" t="s">
        <v>57</v>
      </c>
      <c r="H200" s="376" t="s">
        <v>57</v>
      </c>
      <c r="I200" s="377" t="s">
        <v>57</v>
      </c>
      <c r="J200" s="378" t="s">
        <v>47</v>
      </c>
      <c r="K200" s="376" t="s">
        <v>57</v>
      </c>
      <c r="L200" s="379" t="s">
        <v>57</v>
      </c>
      <c r="M200" s="380"/>
      <c r="N200" s="381" t="s">
        <v>57</v>
      </c>
      <c r="O200" s="382"/>
      <c r="P200" s="380"/>
      <c r="Q200" s="380"/>
      <c r="R200" s="383"/>
      <c r="S200" s="384">
        <f>IF(Table_1[[#This Row],[Kesto (min) /tapaaminen]]&lt;1,0,(Table_1[[#This Row],[Sisältöjen määrä 
]]*Table_1[[#This Row],[Kesto (min) /tapaaminen]]*Table_1[[#This Row],[Tapaamis-kerrat /osallistuja]]))</f>
        <v>0</v>
      </c>
      <c r="T200" s="355" t="str">
        <f>IF(Table_1[[#This Row],[SISÄLLÖN NIMI]]="","",IF(Table_1[[#This Row],[Toteutuminen]]="Ei osallistujia",0,IF(Table_1[[#This Row],[Toteutuminen]]="Peruttu",0,1)))</f>
        <v/>
      </c>
      <c r="U200" s="385"/>
      <c r="V200" s="374"/>
      <c r="W200" s="386"/>
      <c r="X200" s="387">
        <f>Table_1[[#This Row],[Kävijämäärä a) lapset]]+Table_1[[#This Row],[Kävijämäärä b) aikuiset]]</f>
        <v>0</v>
      </c>
      <c r="Y200" s="387">
        <f>IF(Table_1[[#This Row],[Kokonaiskävijämäärä]]&lt;1,0,Table_1[[#This Row],[Kävijämäärä a) lapset]]*Table_1[[#This Row],[Tapaamis-kerrat /osallistuja]])</f>
        <v>0</v>
      </c>
      <c r="Z200" s="387">
        <f>IF(Table_1[[#This Row],[Kokonaiskävijämäärä]]&lt;1,0,Table_1[[#This Row],[Kävijämäärä b) aikuiset]]*Table_1[[#This Row],[Tapaamis-kerrat /osallistuja]])</f>
        <v>0</v>
      </c>
      <c r="AA200" s="387">
        <f>IF(Table_1[[#This Row],[Kokonaiskävijämäärä]]&lt;1,0,Table_1[[#This Row],[Kokonaiskävijämäärä]]*Table_1[[#This Row],[Tapaamis-kerrat /osallistuja]])</f>
        <v>0</v>
      </c>
      <c r="AB200" s="379" t="s">
        <v>57</v>
      </c>
      <c r="AC200" s="454"/>
      <c r="AD200" s="455"/>
      <c r="AE200" s="463"/>
      <c r="AF200" s="388" t="s">
        <v>57</v>
      </c>
      <c r="AG200" s="389" t="s">
        <v>57</v>
      </c>
      <c r="AH200" s="390" t="s">
        <v>57</v>
      </c>
      <c r="AI200" s="390" t="s">
        <v>57</v>
      </c>
      <c r="AJ200" s="391" t="s">
        <v>56</v>
      </c>
      <c r="AK200" s="392" t="s">
        <v>57</v>
      </c>
      <c r="AL200" s="392" t="s">
        <v>57</v>
      </c>
      <c r="AM200" s="392" t="s">
        <v>57</v>
      </c>
      <c r="AN200" s="393" t="s">
        <v>57</v>
      </c>
      <c r="AO200" s="394" t="s">
        <v>57</v>
      </c>
    </row>
    <row r="201" spans="1:41" ht="15.75" customHeight="1" x14ac:dyDescent="0.3">
      <c r="A201" s="371"/>
      <c r="B201" s="372"/>
      <c r="C201" s="373" t="s">
        <v>43</v>
      </c>
      <c r="D201" s="374" t="str">
        <f>IF(Table_1[[#This Row],[SISÄLLÖN NIMI]]="","",1)</f>
        <v/>
      </c>
      <c r="E201" s="375"/>
      <c r="F201" s="375"/>
      <c r="G201" s="373" t="s">
        <v>57</v>
      </c>
      <c r="H201" s="376" t="s">
        <v>57</v>
      </c>
      <c r="I201" s="377" t="s">
        <v>57</v>
      </c>
      <c r="J201" s="378" t="s">
        <v>47</v>
      </c>
      <c r="K201" s="376" t="s">
        <v>57</v>
      </c>
      <c r="L201" s="379" t="s">
        <v>57</v>
      </c>
      <c r="M201" s="380"/>
      <c r="N201" s="381" t="s">
        <v>57</v>
      </c>
      <c r="O201" s="382"/>
      <c r="P201" s="380"/>
      <c r="Q201" s="380"/>
      <c r="R201" s="383"/>
      <c r="S201" s="384">
        <f>IF(Table_1[[#This Row],[Kesto (min) /tapaaminen]]&lt;1,0,(Table_1[[#This Row],[Sisältöjen määrä 
]]*Table_1[[#This Row],[Kesto (min) /tapaaminen]]*Table_1[[#This Row],[Tapaamis-kerrat /osallistuja]]))</f>
        <v>0</v>
      </c>
      <c r="T201" s="355" t="str">
        <f>IF(Table_1[[#This Row],[SISÄLLÖN NIMI]]="","",IF(Table_1[[#This Row],[Toteutuminen]]="Ei osallistujia",0,IF(Table_1[[#This Row],[Toteutuminen]]="Peruttu",0,1)))</f>
        <v/>
      </c>
      <c r="U201" s="385"/>
      <c r="V201" s="374"/>
      <c r="W201" s="386"/>
      <c r="X201" s="387">
        <f>Table_1[[#This Row],[Kävijämäärä a) lapset]]+Table_1[[#This Row],[Kävijämäärä b) aikuiset]]</f>
        <v>0</v>
      </c>
      <c r="Y201" s="387">
        <f>IF(Table_1[[#This Row],[Kokonaiskävijämäärä]]&lt;1,0,Table_1[[#This Row],[Kävijämäärä a) lapset]]*Table_1[[#This Row],[Tapaamis-kerrat /osallistuja]])</f>
        <v>0</v>
      </c>
      <c r="Z201" s="387">
        <f>IF(Table_1[[#This Row],[Kokonaiskävijämäärä]]&lt;1,0,Table_1[[#This Row],[Kävijämäärä b) aikuiset]]*Table_1[[#This Row],[Tapaamis-kerrat /osallistuja]])</f>
        <v>0</v>
      </c>
      <c r="AA201" s="387">
        <f>IF(Table_1[[#This Row],[Kokonaiskävijämäärä]]&lt;1,0,Table_1[[#This Row],[Kokonaiskävijämäärä]]*Table_1[[#This Row],[Tapaamis-kerrat /osallistuja]])</f>
        <v>0</v>
      </c>
      <c r="AB201" s="379" t="s">
        <v>57</v>
      </c>
      <c r="AC201" s="454"/>
      <c r="AD201" s="455"/>
      <c r="AE201" s="463"/>
      <c r="AF201" s="388" t="s">
        <v>57</v>
      </c>
      <c r="AG201" s="389" t="s">
        <v>57</v>
      </c>
      <c r="AH201" s="390" t="s">
        <v>57</v>
      </c>
      <c r="AI201" s="390" t="s">
        <v>57</v>
      </c>
      <c r="AJ201" s="391" t="s">
        <v>56</v>
      </c>
      <c r="AK201" s="392" t="s">
        <v>57</v>
      </c>
      <c r="AL201" s="392" t="s">
        <v>57</v>
      </c>
      <c r="AM201" s="392" t="s">
        <v>57</v>
      </c>
      <c r="AN201" s="393" t="s">
        <v>57</v>
      </c>
      <c r="AO201" s="394" t="s">
        <v>57</v>
      </c>
    </row>
    <row r="202" spans="1:41" ht="15.75" customHeight="1" x14ac:dyDescent="0.3">
      <c r="A202" s="371"/>
      <c r="B202" s="372"/>
      <c r="C202" s="373" t="s">
        <v>43</v>
      </c>
      <c r="D202" s="374" t="str">
        <f>IF(Table_1[[#This Row],[SISÄLLÖN NIMI]]="","",1)</f>
        <v/>
      </c>
      <c r="E202" s="375"/>
      <c r="F202" s="375"/>
      <c r="G202" s="373" t="s">
        <v>57</v>
      </c>
      <c r="H202" s="376" t="s">
        <v>57</v>
      </c>
      <c r="I202" s="377" t="s">
        <v>57</v>
      </c>
      <c r="J202" s="378" t="s">
        <v>47</v>
      </c>
      <c r="K202" s="376" t="s">
        <v>57</v>
      </c>
      <c r="L202" s="379" t="s">
        <v>57</v>
      </c>
      <c r="M202" s="380"/>
      <c r="N202" s="381" t="s">
        <v>57</v>
      </c>
      <c r="O202" s="382"/>
      <c r="P202" s="380"/>
      <c r="Q202" s="380"/>
      <c r="R202" s="383"/>
      <c r="S202" s="384">
        <f>IF(Table_1[[#This Row],[Kesto (min) /tapaaminen]]&lt;1,0,(Table_1[[#This Row],[Sisältöjen määrä 
]]*Table_1[[#This Row],[Kesto (min) /tapaaminen]]*Table_1[[#This Row],[Tapaamis-kerrat /osallistuja]]))</f>
        <v>0</v>
      </c>
      <c r="T202" s="355" t="str">
        <f>IF(Table_1[[#This Row],[SISÄLLÖN NIMI]]="","",IF(Table_1[[#This Row],[Toteutuminen]]="Ei osallistujia",0,IF(Table_1[[#This Row],[Toteutuminen]]="Peruttu",0,1)))</f>
        <v/>
      </c>
      <c r="U202" s="385"/>
      <c r="V202" s="374"/>
      <c r="W202" s="386"/>
      <c r="X202" s="387">
        <f>Table_1[[#This Row],[Kävijämäärä a) lapset]]+Table_1[[#This Row],[Kävijämäärä b) aikuiset]]</f>
        <v>0</v>
      </c>
      <c r="Y202" s="387">
        <f>IF(Table_1[[#This Row],[Kokonaiskävijämäärä]]&lt;1,0,Table_1[[#This Row],[Kävijämäärä a) lapset]]*Table_1[[#This Row],[Tapaamis-kerrat /osallistuja]])</f>
        <v>0</v>
      </c>
      <c r="Z202" s="387">
        <f>IF(Table_1[[#This Row],[Kokonaiskävijämäärä]]&lt;1,0,Table_1[[#This Row],[Kävijämäärä b) aikuiset]]*Table_1[[#This Row],[Tapaamis-kerrat /osallistuja]])</f>
        <v>0</v>
      </c>
      <c r="AA202" s="387">
        <f>IF(Table_1[[#This Row],[Kokonaiskävijämäärä]]&lt;1,0,Table_1[[#This Row],[Kokonaiskävijämäärä]]*Table_1[[#This Row],[Tapaamis-kerrat /osallistuja]])</f>
        <v>0</v>
      </c>
      <c r="AB202" s="379" t="s">
        <v>57</v>
      </c>
      <c r="AC202" s="454"/>
      <c r="AD202" s="455"/>
      <c r="AE202" s="463"/>
      <c r="AF202" s="388" t="s">
        <v>57</v>
      </c>
      <c r="AG202" s="389" t="s">
        <v>57</v>
      </c>
      <c r="AH202" s="390" t="s">
        <v>57</v>
      </c>
      <c r="AI202" s="390" t="s">
        <v>57</v>
      </c>
      <c r="AJ202" s="391" t="s">
        <v>56</v>
      </c>
      <c r="AK202" s="392" t="s">
        <v>57</v>
      </c>
      <c r="AL202" s="392" t="s">
        <v>57</v>
      </c>
      <c r="AM202" s="392" t="s">
        <v>57</v>
      </c>
      <c r="AN202" s="393" t="s">
        <v>57</v>
      </c>
      <c r="AO202" s="394" t="s">
        <v>57</v>
      </c>
    </row>
    <row r="203" spans="1:41" ht="15.75" customHeight="1" x14ac:dyDescent="0.3">
      <c r="A203" s="371"/>
      <c r="B203" s="372"/>
      <c r="C203" s="373" t="s">
        <v>43</v>
      </c>
      <c r="D203" s="374" t="str">
        <f>IF(Table_1[[#This Row],[SISÄLLÖN NIMI]]="","",1)</f>
        <v/>
      </c>
      <c r="E203" s="375"/>
      <c r="F203" s="375"/>
      <c r="G203" s="373" t="s">
        <v>57</v>
      </c>
      <c r="H203" s="376" t="s">
        <v>57</v>
      </c>
      <c r="I203" s="377" t="s">
        <v>57</v>
      </c>
      <c r="J203" s="378" t="s">
        <v>47</v>
      </c>
      <c r="K203" s="376" t="s">
        <v>57</v>
      </c>
      <c r="L203" s="379" t="s">
        <v>57</v>
      </c>
      <c r="M203" s="380"/>
      <c r="N203" s="381" t="s">
        <v>57</v>
      </c>
      <c r="O203" s="382"/>
      <c r="P203" s="380"/>
      <c r="Q203" s="380"/>
      <c r="R203" s="383"/>
      <c r="S203" s="384">
        <f>IF(Table_1[[#This Row],[Kesto (min) /tapaaminen]]&lt;1,0,(Table_1[[#This Row],[Sisältöjen määrä 
]]*Table_1[[#This Row],[Kesto (min) /tapaaminen]]*Table_1[[#This Row],[Tapaamis-kerrat /osallistuja]]))</f>
        <v>0</v>
      </c>
      <c r="T203" s="355" t="str">
        <f>IF(Table_1[[#This Row],[SISÄLLÖN NIMI]]="","",IF(Table_1[[#This Row],[Toteutuminen]]="Ei osallistujia",0,IF(Table_1[[#This Row],[Toteutuminen]]="Peruttu",0,1)))</f>
        <v/>
      </c>
      <c r="U203" s="385"/>
      <c r="V203" s="374"/>
      <c r="W203" s="386"/>
      <c r="X203" s="387">
        <f>Table_1[[#This Row],[Kävijämäärä a) lapset]]+Table_1[[#This Row],[Kävijämäärä b) aikuiset]]</f>
        <v>0</v>
      </c>
      <c r="Y203" s="387">
        <f>IF(Table_1[[#This Row],[Kokonaiskävijämäärä]]&lt;1,0,Table_1[[#This Row],[Kävijämäärä a) lapset]]*Table_1[[#This Row],[Tapaamis-kerrat /osallistuja]])</f>
        <v>0</v>
      </c>
      <c r="Z203" s="387">
        <f>IF(Table_1[[#This Row],[Kokonaiskävijämäärä]]&lt;1,0,Table_1[[#This Row],[Kävijämäärä b) aikuiset]]*Table_1[[#This Row],[Tapaamis-kerrat /osallistuja]])</f>
        <v>0</v>
      </c>
      <c r="AA203" s="387">
        <f>IF(Table_1[[#This Row],[Kokonaiskävijämäärä]]&lt;1,0,Table_1[[#This Row],[Kokonaiskävijämäärä]]*Table_1[[#This Row],[Tapaamis-kerrat /osallistuja]])</f>
        <v>0</v>
      </c>
      <c r="AB203" s="379" t="s">
        <v>57</v>
      </c>
      <c r="AC203" s="454"/>
      <c r="AD203" s="455"/>
      <c r="AE203" s="463"/>
      <c r="AF203" s="388" t="s">
        <v>57</v>
      </c>
      <c r="AG203" s="389" t="s">
        <v>57</v>
      </c>
      <c r="AH203" s="390" t="s">
        <v>57</v>
      </c>
      <c r="AI203" s="390" t="s">
        <v>57</v>
      </c>
      <c r="AJ203" s="391" t="s">
        <v>56</v>
      </c>
      <c r="AK203" s="392" t="s">
        <v>57</v>
      </c>
      <c r="AL203" s="392" t="s">
        <v>57</v>
      </c>
      <c r="AM203" s="392" t="s">
        <v>57</v>
      </c>
      <c r="AN203" s="393" t="s">
        <v>57</v>
      </c>
      <c r="AO203" s="394" t="s">
        <v>57</v>
      </c>
    </row>
    <row r="204" spans="1:41" ht="15.75" customHeight="1" x14ac:dyDescent="0.3">
      <c r="A204" s="371"/>
      <c r="B204" s="372"/>
      <c r="C204" s="373" t="s">
        <v>43</v>
      </c>
      <c r="D204" s="374" t="str">
        <f>IF(Table_1[[#This Row],[SISÄLLÖN NIMI]]="","",1)</f>
        <v/>
      </c>
      <c r="E204" s="375"/>
      <c r="F204" s="375"/>
      <c r="G204" s="373" t="s">
        <v>57</v>
      </c>
      <c r="H204" s="376" t="s">
        <v>57</v>
      </c>
      <c r="I204" s="377" t="s">
        <v>57</v>
      </c>
      <c r="J204" s="378" t="s">
        <v>47</v>
      </c>
      <c r="K204" s="376" t="s">
        <v>57</v>
      </c>
      <c r="L204" s="379" t="s">
        <v>57</v>
      </c>
      <c r="M204" s="380"/>
      <c r="N204" s="381" t="s">
        <v>57</v>
      </c>
      <c r="O204" s="382"/>
      <c r="P204" s="380"/>
      <c r="Q204" s="380"/>
      <c r="R204" s="383"/>
      <c r="S204" s="384">
        <f>IF(Table_1[[#This Row],[Kesto (min) /tapaaminen]]&lt;1,0,(Table_1[[#This Row],[Sisältöjen määrä 
]]*Table_1[[#This Row],[Kesto (min) /tapaaminen]]*Table_1[[#This Row],[Tapaamis-kerrat /osallistuja]]))</f>
        <v>0</v>
      </c>
      <c r="T204" s="355" t="str">
        <f>IF(Table_1[[#This Row],[SISÄLLÖN NIMI]]="","",IF(Table_1[[#This Row],[Toteutuminen]]="Ei osallistujia",0,IF(Table_1[[#This Row],[Toteutuminen]]="Peruttu",0,1)))</f>
        <v/>
      </c>
      <c r="U204" s="385"/>
      <c r="V204" s="374"/>
      <c r="W204" s="386"/>
      <c r="X204" s="387">
        <f>Table_1[[#This Row],[Kävijämäärä a) lapset]]+Table_1[[#This Row],[Kävijämäärä b) aikuiset]]</f>
        <v>0</v>
      </c>
      <c r="Y204" s="387">
        <f>IF(Table_1[[#This Row],[Kokonaiskävijämäärä]]&lt;1,0,Table_1[[#This Row],[Kävijämäärä a) lapset]]*Table_1[[#This Row],[Tapaamis-kerrat /osallistuja]])</f>
        <v>0</v>
      </c>
      <c r="Z204" s="387">
        <f>IF(Table_1[[#This Row],[Kokonaiskävijämäärä]]&lt;1,0,Table_1[[#This Row],[Kävijämäärä b) aikuiset]]*Table_1[[#This Row],[Tapaamis-kerrat /osallistuja]])</f>
        <v>0</v>
      </c>
      <c r="AA204" s="387">
        <f>IF(Table_1[[#This Row],[Kokonaiskävijämäärä]]&lt;1,0,Table_1[[#This Row],[Kokonaiskävijämäärä]]*Table_1[[#This Row],[Tapaamis-kerrat /osallistuja]])</f>
        <v>0</v>
      </c>
      <c r="AB204" s="379" t="s">
        <v>57</v>
      </c>
      <c r="AC204" s="454"/>
      <c r="AD204" s="455"/>
      <c r="AE204" s="463"/>
      <c r="AF204" s="388" t="s">
        <v>57</v>
      </c>
      <c r="AG204" s="389" t="s">
        <v>57</v>
      </c>
      <c r="AH204" s="390" t="s">
        <v>57</v>
      </c>
      <c r="AI204" s="390" t="s">
        <v>57</v>
      </c>
      <c r="AJ204" s="391" t="s">
        <v>56</v>
      </c>
      <c r="AK204" s="392" t="s">
        <v>57</v>
      </c>
      <c r="AL204" s="392" t="s">
        <v>57</v>
      </c>
      <c r="AM204" s="392" t="s">
        <v>57</v>
      </c>
      <c r="AN204" s="393" t="s">
        <v>57</v>
      </c>
      <c r="AO204" s="394" t="s">
        <v>57</v>
      </c>
    </row>
    <row r="205" spans="1:41" ht="15.75" customHeight="1" x14ac:dyDescent="0.3">
      <c r="A205" s="371"/>
      <c r="B205" s="372"/>
      <c r="C205" s="373" t="s">
        <v>43</v>
      </c>
      <c r="D205" s="374" t="str">
        <f>IF(Table_1[[#This Row],[SISÄLLÖN NIMI]]="","",1)</f>
        <v/>
      </c>
      <c r="E205" s="375"/>
      <c r="F205" s="375"/>
      <c r="G205" s="373" t="s">
        <v>57</v>
      </c>
      <c r="H205" s="376" t="s">
        <v>57</v>
      </c>
      <c r="I205" s="377" t="s">
        <v>57</v>
      </c>
      <c r="J205" s="378" t="s">
        <v>47</v>
      </c>
      <c r="K205" s="376" t="s">
        <v>57</v>
      </c>
      <c r="L205" s="379" t="s">
        <v>57</v>
      </c>
      <c r="M205" s="380"/>
      <c r="N205" s="381" t="s">
        <v>57</v>
      </c>
      <c r="O205" s="382"/>
      <c r="P205" s="380"/>
      <c r="Q205" s="380"/>
      <c r="R205" s="383"/>
      <c r="S205" s="384">
        <f>IF(Table_1[[#This Row],[Kesto (min) /tapaaminen]]&lt;1,0,(Table_1[[#This Row],[Sisältöjen määrä 
]]*Table_1[[#This Row],[Kesto (min) /tapaaminen]]*Table_1[[#This Row],[Tapaamis-kerrat /osallistuja]]))</f>
        <v>0</v>
      </c>
      <c r="T205" s="355" t="str">
        <f>IF(Table_1[[#This Row],[SISÄLLÖN NIMI]]="","",IF(Table_1[[#This Row],[Toteutuminen]]="Ei osallistujia",0,IF(Table_1[[#This Row],[Toteutuminen]]="Peruttu",0,1)))</f>
        <v/>
      </c>
      <c r="U205" s="385"/>
      <c r="V205" s="374"/>
      <c r="W205" s="386"/>
      <c r="X205" s="387">
        <f>Table_1[[#This Row],[Kävijämäärä a) lapset]]+Table_1[[#This Row],[Kävijämäärä b) aikuiset]]</f>
        <v>0</v>
      </c>
      <c r="Y205" s="387">
        <f>IF(Table_1[[#This Row],[Kokonaiskävijämäärä]]&lt;1,0,Table_1[[#This Row],[Kävijämäärä a) lapset]]*Table_1[[#This Row],[Tapaamis-kerrat /osallistuja]])</f>
        <v>0</v>
      </c>
      <c r="Z205" s="387">
        <f>IF(Table_1[[#This Row],[Kokonaiskävijämäärä]]&lt;1,0,Table_1[[#This Row],[Kävijämäärä b) aikuiset]]*Table_1[[#This Row],[Tapaamis-kerrat /osallistuja]])</f>
        <v>0</v>
      </c>
      <c r="AA205" s="387">
        <f>IF(Table_1[[#This Row],[Kokonaiskävijämäärä]]&lt;1,0,Table_1[[#This Row],[Kokonaiskävijämäärä]]*Table_1[[#This Row],[Tapaamis-kerrat /osallistuja]])</f>
        <v>0</v>
      </c>
      <c r="AB205" s="379" t="s">
        <v>57</v>
      </c>
      <c r="AC205" s="454"/>
      <c r="AD205" s="455"/>
      <c r="AE205" s="463"/>
      <c r="AF205" s="388" t="s">
        <v>57</v>
      </c>
      <c r="AG205" s="389" t="s">
        <v>57</v>
      </c>
      <c r="AH205" s="390" t="s">
        <v>57</v>
      </c>
      <c r="AI205" s="390" t="s">
        <v>57</v>
      </c>
      <c r="AJ205" s="391" t="s">
        <v>56</v>
      </c>
      <c r="AK205" s="392" t="s">
        <v>57</v>
      </c>
      <c r="AL205" s="392" t="s">
        <v>57</v>
      </c>
      <c r="AM205" s="392" t="s">
        <v>57</v>
      </c>
      <c r="AN205" s="393" t="s">
        <v>57</v>
      </c>
      <c r="AO205" s="394" t="s">
        <v>57</v>
      </c>
    </row>
    <row r="206" spans="1:41" ht="15.75" customHeight="1" x14ac:dyDescent="0.3">
      <c r="A206" s="371"/>
      <c r="B206" s="372"/>
      <c r="C206" s="373" t="s">
        <v>43</v>
      </c>
      <c r="D206" s="374" t="str">
        <f>IF(Table_1[[#This Row],[SISÄLLÖN NIMI]]="","",1)</f>
        <v/>
      </c>
      <c r="E206" s="375"/>
      <c r="F206" s="375"/>
      <c r="G206" s="373" t="s">
        <v>57</v>
      </c>
      <c r="H206" s="376" t="s">
        <v>57</v>
      </c>
      <c r="I206" s="377" t="s">
        <v>57</v>
      </c>
      <c r="J206" s="378" t="s">
        <v>47</v>
      </c>
      <c r="K206" s="376" t="s">
        <v>57</v>
      </c>
      <c r="L206" s="379" t="s">
        <v>57</v>
      </c>
      <c r="M206" s="380"/>
      <c r="N206" s="381" t="s">
        <v>57</v>
      </c>
      <c r="O206" s="382"/>
      <c r="P206" s="380"/>
      <c r="Q206" s="380"/>
      <c r="R206" s="383"/>
      <c r="S206" s="384">
        <f>IF(Table_1[[#This Row],[Kesto (min) /tapaaminen]]&lt;1,0,(Table_1[[#This Row],[Sisältöjen määrä 
]]*Table_1[[#This Row],[Kesto (min) /tapaaminen]]*Table_1[[#This Row],[Tapaamis-kerrat /osallistuja]]))</f>
        <v>0</v>
      </c>
      <c r="T206" s="355" t="str">
        <f>IF(Table_1[[#This Row],[SISÄLLÖN NIMI]]="","",IF(Table_1[[#This Row],[Toteutuminen]]="Ei osallistujia",0,IF(Table_1[[#This Row],[Toteutuminen]]="Peruttu",0,1)))</f>
        <v/>
      </c>
      <c r="U206" s="385"/>
      <c r="V206" s="374"/>
      <c r="W206" s="386"/>
      <c r="X206" s="387">
        <f>Table_1[[#This Row],[Kävijämäärä a) lapset]]+Table_1[[#This Row],[Kävijämäärä b) aikuiset]]</f>
        <v>0</v>
      </c>
      <c r="Y206" s="387">
        <f>IF(Table_1[[#This Row],[Kokonaiskävijämäärä]]&lt;1,0,Table_1[[#This Row],[Kävijämäärä a) lapset]]*Table_1[[#This Row],[Tapaamis-kerrat /osallistuja]])</f>
        <v>0</v>
      </c>
      <c r="Z206" s="387">
        <f>IF(Table_1[[#This Row],[Kokonaiskävijämäärä]]&lt;1,0,Table_1[[#This Row],[Kävijämäärä b) aikuiset]]*Table_1[[#This Row],[Tapaamis-kerrat /osallistuja]])</f>
        <v>0</v>
      </c>
      <c r="AA206" s="387">
        <f>IF(Table_1[[#This Row],[Kokonaiskävijämäärä]]&lt;1,0,Table_1[[#This Row],[Kokonaiskävijämäärä]]*Table_1[[#This Row],[Tapaamis-kerrat /osallistuja]])</f>
        <v>0</v>
      </c>
      <c r="AB206" s="379" t="s">
        <v>57</v>
      </c>
      <c r="AC206" s="454"/>
      <c r="AD206" s="455"/>
      <c r="AE206" s="463"/>
      <c r="AF206" s="388" t="s">
        <v>57</v>
      </c>
      <c r="AG206" s="389" t="s">
        <v>57</v>
      </c>
      <c r="AH206" s="390" t="s">
        <v>57</v>
      </c>
      <c r="AI206" s="390" t="s">
        <v>57</v>
      </c>
      <c r="AJ206" s="391" t="s">
        <v>56</v>
      </c>
      <c r="AK206" s="392" t="s">
        <v>57</v>
      </c>
      <c r="AL206" s="392" t="s">
        <v>57</v>
      </c>
      <c r="AM206" s="392" t="s">
        <v>57</v>
      </c>
      <c r="AN206" s="393" t="s">
        <v>57</v>
      </c>
      <c r="AO206" s="394" t="s">
        <v>57</v>
      </c>
    </row>
    <row r="207" spans="1:41" ht="15.75" customHeight="1" x14ac:dyDescent="0.3">
      <c r="A207" s="371"/>
      <c r="B207" s="372"/>
      <c r="C207" s="373" t="s">
        <v>43</v>
      </c>
      <c r="D207" s="374" t="str">
        <f>IF(Table_1[[#This Row],[SISÄLLÖN NIMI]]="","",1)</f>
        <v/>
      </c>
      <c r="E207" s="375"/>
      <c r="F207" s="375"/>
      <c r="G207" s="373" t="s">
        <v>57</v>
      </c>
      <c r="H207" s="376" t="s">
        <v>57</v>
      </c>
      <c r="I207" s="377" t="s">
        <v>57</v>
      </c>
      <c r="J207" s="378" t="s">
        <v>47</v>
      </c>
      <c r="K207" s="376" t="s">
        <v>57</v>
      </c>
      <c r="L207" s="379" t="s">
        <v>57</v>
      </c>
      <c r="M207" s="380"/>
      <c r="N207" s="381" t="s">
        <v>57</v>
      </c>
      <c r="O207" s="382"/>
      <c r="P207" s="380"/>
      <c r="Q207" s="380"/>
      <c r="R207" s="383"/>
      <c r="S207" s="384">
        <f>IF(Table_1[[#This Row],[Kesto (min) /tapaaminen]]&lt;1,0,(Table_1[[#This Row],[Sisältöjen määrä 
]]*Table_1[[#This Row],[Kesto (min) /tapaaminen]]*Table_1[[#This Row],[Tapaamis-kerrat /osallistuja]]))</f>
        <v>0</v>
      </c>
      <c r="T207" s="355" t="str">
        <f>IF(Table_1[[#This Row],[SISÄLLÖN NIMI]]="","",IF(Table_1[[#This Row],[Toteutuminen]]="Ei osallistujia",0,IF(Table_1[[#This Row],[Toteutuminen]]="Peruttu",0,1)))</f>
        <v/>
      </c>
      <c r="U207" s="385"/>
      <c r="V207" s="374"/>
      <c r="W207" s="386"/>
      <c r="X207" s="387">
        <f>Table_1[[#This Row],[Kävijämäärä a) lapset]]+Table_1[[#This Row],[Kävijämäärä b) aikuiset]]</f>
        <v>0</v>
      </c>
      <c r="Y207" s="387">
        <f>IF(Table_1[[#This Row],[Kokonaiskävijämäärä]]&lt;1,0,Table_1[[#This Row],[Kävijämäärä a) lapset]]*Table_1[[#This Row],[Tapaamis-kerrat /osallistuja]])</f>
        <v>0</v>
      </c>
      <c r="Z207" s="387">
        <f>IF(Table_1[[#This Row],[Kokonaiskävijämäärä]]&lt;1,0,Table_1[[#This Row],[Kävijämäärä b) aikuiset]]*Table_1[[#This Row],[Tapaamis-kerrat /osallistuja]])</f>
        <v>0</v>
      </c>
      <c r="AA207" s="387">
        <f>IF(Table_1[[#This Row],[Kokonaiskävijämäärä]]&lt;1,0,Table_1[[#This Row],[Kokonaiskävijämäärä]]*Table_1[[#This Row],[Tapaamis-kerrat /osallistuja]])</f>
        <v>0</v>
      </c>
      <c r="AB207" s="379" t="s">
        <v>57</v>
      </c>
      <c r="AC207" s="454"/>
      <c r="AD207" s="455"/>
      <c r="AE207" s="463"/>
      <c r="AF207" s="388" t="s">
        <v>57</v>
      </c>
      <c r="AG207" s="389" t="s">
        <v>57</v>
      </c>
      <c r="AH207" s="390" t="s">
        <v>57</v>
      </c>
      <c r="AI207" s="390" t="s">
        <v>57</v>
      </c>
      <c r="AJ207" s="391" t="s">
        <v>56</v>
      </c>
      <c r="AK207" s="392" t="s">
        <v>57</v>
      </c>
      <c r="AL207" s="392" t="s">
        <v>57</v>
      </c>
      <c r="AM207" s="392" t="s">
        <v>57</v>
      </c>
      <c r="AN207" s="393" t="s">
        <v>57</v>
      </c>
      <c r="AO207" s="394" t="s">
        <v>57</v>
      </c>
    </row>
    <row r="208" spans="1:41" ht="15.75" customHeight="1" x14ac:dyDescent="0.3">
      <c r="A208" s="371"/>
      <c r="B208" s="372"/>
      <c r="C208" s="373" t="s">
        <v>43</v>
      </c>
      <c r="D208" s="374" t="str">
        <f>IF(Table_1[[#This Row],[SISÄLLÖN NIMI]]="","",1)</f>
        <v/>
      </c>
      <c r="E208" s="375"/>
      <c r="F208" s="375"/>
      <c r="G208" s="373" t="s">
        <v>57</v>
      </c>
      <c r="H208" s="376" t="s">
        <v>57</v>
      </c>
      <c r="I208" s="377" t="s">
        <v>57</v>
      </c>
      <c r="J208" s="378" t="s">
        <v>47</v>
      </c>
      <c r="K208" s="376" t="s">
        <v>57</v>
      </c>
      <c r="L208" s="379" t="s">
        <v>57</v>
      </c>
      <c r="M208" s="380"/>
      <c r="N208" s="381" t="s">
        <v>57</v>
      </c>
      <c r="O208" s="382"/>
      <c r="P208" s="380"/>
      <c r="Q208" s="380"/>
      <c r="R208" s="383"/>
      <c r="S208" s="384">
        <f>IF(Table_1[[#This Row],[Kesto (min) /tapaaminen]]&lt;1,0,(Table_1[[#This Row],[Sisältöjen määrä 
]]*Table_1[[#This Row],[Kesto (min) /tapaaminen]]*Table_1[[#This Row],[Tapaamis-kerrat /osallistuja]]))</f>
        <v>0</v>
      </c>
      <c r="T208" s="355" t="str">
        <f>IF(Table_1[[#This Row],[SISÄLLÖN NIMI]]="","",IF(Table_1[[#This Row],[Toteutuminen]]="Ei osallistujia",0,IF(Table_1[[#This Row],[Toteutuminen]]="Peruttu",0,1)))</f>
        <v/>
      </c>
      <c r="U208" s="385"/>
      <c r="V208" s="374"/>
      <c r="W208" s="386"/>
      <c r="X208" s="387">
        <f>Table_1[[#This Row],[Kävijämäärä a) lapset]]+Table_1[[#This Row],[Kävijämäärä b) aikuiset]]</f>
        <v>0</v>
      </c>
      <c r="Y208" s="387">
        <f>IF(Table_1[[#This Row],[Kokonaiskävijämäärä]]&lt;1,0,Table_1[[#This Row],[Kävijämäärä a) lapset]]*Table_1[[#This Row],[Tapaamis-kerrat /osallistuja]])</f>
        <v>0</v>
      </c>
      <c r="Z208" s="387">
        <f>IF(Table_1[[#This Row],[Kokonaiskävijämäärä]]&lt;1,0,Table_1[[#This Row],[Kävijämäärä b) aikuiset]]*Table_1[[#This Row],[Tapaamis-kerrat /osallistuja]])</f>
        <v>0</v>
      </c>
      <c r="AA208" s="387">
        <f>IF(Table_1[[#This Row],[Kokonaiskävijämäärä]]&lt;1,0,Table_1[[#This Row],[Kokonaiskävijämäärä]]*Table_1[[#This Row],[Tapaamis-kerrat /osallistuja]])</f>
        <v>0</v>
      </c>
      <c r="AB208" s="379" t="s">
        <v>57</v>
      </c>
      <c r="AC208" s="454"/>
      <c r="AD208" s="455"/>
      <c r="AE208" s="463"/>
      <c r="AF208" s="388" t="s">
        <v>57</v>
      </c>
      <c r="AG208" s="389" t="s">
        <v>57</v>
      </c>
      <c r="AH208" s="390" t="s">
        <v>57</v>
      </c>
      <c r="AI208" s="390" t="s">
        <v>57</v>
      </c>
      <c r="AJ208" s="391" t="s">
        <v>56</v>
      </c>
      <c r="AK208" s="392" t="s">
        <v>57</v>
      </c>
      <c r="AL208" s="392" t="s">
        <v>57</v>
      </c>
      <c r="AM208" s="392" t="s">
        <v>57</v>
      </c>
      <c r="AN208" s="393" t="s">
        <v>57</v>
      </c>
      <c r="AO208" s="394" t="s">
        <v>57</v>
      </c>
    </row>
    <row r="209" spans="1:41" ht="15.75" customHeight="1" x14ac:dyDescent="0.3">
      <c r="A209" s="371"/>
      <c r="B209" s="372"/>
      <c r="C209" s="373" t="s">
        <v>43</v>
      </c>
      <c r="D209" s="374" t="str">
        <f>IF(Table_1[[#This Row],[SISÄLLÖN NIMI]]="","",1)</f>
        <v/>
      </c>
      <c r="E209" s="375"/>
      <c r="F209" s="375"/>
      <c r="G209" s="373" t="s">
        <v>57</v>
      </c>
      <c r="H209" s="376" t="s">
        <v>57</v>
      </c>
      <c r="I209" s="377" t="s">
        <v>57</v>
      </c>
      <c r="J209" s="378" t="s">
        <v>47</v>
      </c>
      <c r="K209" s="376" t="s">
        <v>57</v>
      </c>
      <c r="L209" s="379" t="s">
        <v>57</v>
      </c>
      <c r="M209" s="380"/>
      <c r="N209" s="381" t="s">
        <v>57</v>
      </c>
      <c r="O209" s="382"/>
      <c r="P209" s="380"/>
      <c r="Q209" s="380"/>
      <c r="R209" s="383"/>
      <c r="S209" s="384">
        <f>IF(Table_1[[#This Row],[Kesto (min) /tapaaminen]]&lt;1,0,(Table_1[[#This Row],[Sisältöjen määrä 
]]*Table_1[[#This Row],[Kesto (min) /tapaaminen]]*Table_1[[#This Row],[Tapaamis-kerrat /osallistuja]]))</f>
        <v>0</v>
      </c>
      <c r="T209" s="355" t="str">
        <f>IF(Table_1[[#This Row],[SISÄLLÖN NIMI]]="","",IF(Table_1[[#This Row],[Toteutuminen]]="Ei osallistujia",0,IF(Table_1[[#This Row],[Toteutuminen]]="Peruttu",0,1)))</f>
        <v/>
      </c>
      <c r="U209" s="385"/>
      <c r="V209" s="374"/>
      <c r="W209" s="386"/>
      <c r="X209" s="387">
        <f>Table_1[[#This Row],[Kävijämäärä a) lapset]]+Table_1[[#This Row],[Kävijämäärä b) aikuiset]]</f>
        <v>0</v>
      </c>
      <c r="Y209" s="387">
        <f>IF(Table_1[[#This Row],[Kokonaiskävijämäärä]]&lt;1,0,Table_1[[#This Row],[Kävijämäärä a) lapset]]*Table_1[[#This Row],[Tapaamis-kerrat /osallistuja]])</f>
        <v>0</v>
      </c>
      <c r="Z209" s="387">
        <f>IF(Table_1[[#This Row],[Kokonaiskävijämäärä]]&lt;1,0,Table_1[[#This Row],[Kävijämäärä b) aikuiset]]*Table_1[[#This Row],[Tapaamis-kerrat /osallistuja]])</f>
        <v>0</v>
      </c>
      <c r="AA209" s="387">
        <f>IF(Table_1[[#This Row],[Kokonaiskävijämäärä]]&lt;1,0,Table_1[[#This Row],[Kokonaiskävijämäärä]]*Table_1[[#This Row],[Tapaamis-kerrat /osallistuja]])</f>
        <v>0</v>
      </c>
      <c r="AB209" s="379" t="s">
        <v>57</v>
      </c>
      <c r="AC209" s="454"/>
      <c r="AD209" s="455"/>
      <c r="AE209" s="463"/>
      <c r="AF209" s="388" t="s">
        <v>57</v>
      </c>
      <c r="AG209" s="389" t="s">
        <v>57</v>
      </c>
      <c r="AH209" s="390" t="s">
        <v>57</v>
      </c>
      <c r="AI209" s="390" t="s">
        <v>57</v>
      </c>
      <c r="AJ209" s="391" t="s">
        <v>56</v>
      </c>
      <c r="AK209" s="392" t="s">
        <v>57</v>
      </c>
      <c r="AL209" s="392" t="s">
        <v>57</v>
      </c>
      <c r="AM209" s="392" t="s">
        <v>57</v>
      </c>
      <c r="AN209" s="393" t="s">
        <v>57</v>
      </c>
      <c r="AO209" s="394" t="s">
        <v>57</v>
      </c>
    </row>
    <row r="210" spans="1:41" ht="15.75" customHeight="1" x14ac:dyDescent="0.3">
      <c r="A210" s="371"/>
      <c r="B210" s="372"/>
      <c r="C210" s="373" t="s">
        <v>43</v>
      </c>
      <c r="D210" s="374" t="str">
        <f>IF(Table_1[[#This Row],[SISÄLLÖN NIMI]]="","",1)</f>
        <v/>
      </c>
      <c r="E210" s="375"/>
      <c r="F210" s="375"/>
      <c r="G210" s="373" t="s">
        <v>57</v>
      </c>
      <c r="H210" s="376" t="s">
        <v>57</v>
      </c>
      <c r="I210" s="377" t="s">
        <v>57</v>
      </c>
      <c r="J210" s="378" t="s">
        <v>47</v>
      </c>
      <c r="K210" s="376" t="s">
        <v>57</v>
      </c>
      <c r="L210" s="379" t="s">
        <v>57</v>
      </c>
      <c r="M210" s="380"/>
      <c r="N210" s="381" t="s">
        <v>57</v>
      </c>
      <c r="O210" s="382"/>
      <c r="P210" s="380"/>
      <c r="Q210" s="380"/>
      <c r="R210" s="383"/>
      <c r="S210" s="384">
        <f>IF(Table_1[[#This Row],[Kesto (min) /tapaaminen]]&lt;1,0,(Table_1[[#This Row],[Sisältöjen määrä 
]]*Table_1[[#This Row],[Kesto (min) /tapaaminen]]*Table_1[[#This Row],[Tapaamis-kerrat /osallistuja]]))</f>
        <v>0</v>
      </c>
      <c r="T210" s="355" t="str">
        <f>IF(Table_1[[#This Row],[SISÄLLÖN NIMI]]="","",IF(Table_1[[#This Row],[Toteutuminen]]="Ei osallistujia",0,IF(Table_1[[#This Row],[Toteutuminen]]="Peruttu",0,1)))</f>
        <v/>
      </c>
      <c r="U210" s="385"/>
      <c r="V210" s="374"/>
      <c r="W210" s="386"/>
      <c r="X210" s="387">
        <f>Table_1[[#This Row],[Kävijämäärä a) lapset]]+Table_1[[#This Row],[Kävijämäärä b) aikuiset]]</f>
        <v>0</v>
      </c>
      <c r="Y210" s="387">
        <f>IF(Table_1[[#This Row],[Kokonaiskävijämäärä]]&lt;1,0,Table_1[[#This Row],[Kävijämäärä a) lapset]]*Table_1[[#This Row],[Tapaamis-kerrat /osallistuja]])</f>
        <v>0</v>
      </c>
      <c r="Z210" s="387">
        <f>IF(Table_1[[#This Row],[Kokonaiskävijämäärä]]&lt;1,0,Table_1[[#This Row],[Kävijämäärä b) aikuiset]]*Table_1[[#This Row],[Tapaamis-kerrat /osallistuja]])</f>
        <v>0</v>
      </c>
      <c r="AA210" s="387">
        <f>IF(Table_1[[#This Row],[Kokonaiskävijämäärä]]&lt;1,0,Table_1[[#This Row],[Kokonaiskävijämäärä]]*Table_1[[#This Row],[Tapaamis-kerrat /osallistuja]])</f>
        <v>0</v>
      </c>
      <c r="AB210" s="379" t="s">
        <v>57</v>
      </c>
      <c r="AC210" s="454"/>
      <c r="AD210" s="455"/>
      <c r="AE210" s="463"/>
      <c r="AF210" s="388" t="s">
        <v>57</v>
      </c>
      <c r="AG210" s="389" t="s">
        <v>57</v>
      </c>
      <c r="AH210" s="390" t="s">
        <v>57</v>
      </c>
      <c r="AI210" s="390" t="s">
        <v>57</v>
      </c>
      <c r="AJ210" s="391" t="s">
        <v>56</v>
      </c>
      <c r="AK210" s="392" t="s">
        <v>57</v>
      </c>
      <c r="AL210" s="392" t="s">
        <v>57</v>
      </c>
      <c r="AM210" s="392" t="s">
        <v>57</v>
      </c>
      <c r="AN210" s="393" t="s">
        <v>57</v>
      </c>
      <c r="AO210" s="394" t="s">
        <v>57</v>
      </c>
    </row>
    <row r="211" spans="1:41" ht="15.75" customHeight="1" x14ac:dyDescent="0.3">
      <c r="A211" s="371"/>
      <c r="B211" s="372"/>
      <c r="C211" s="373" t="s">
        <v>43</v>
      </c>
      <c r="D211" s="374" t="str">
        <f>IF(Table_1[[#This Row],[SISÄLLÖN NIMI]]="","",1)</f>
        <v/>
      </c>
      <c r="E211" s="375"/>
      <c r="F211" s="375"/>
      <c r="G211" s="373" t="s">
        <v>57</v>
      </c>
      <c r="H211" s="376" t="s">
        <v>57</v>
      </c>
      <c r="I211" s="377" t="s">
        <v>57</v>
      </c>
      <c r="J211" s="378" t="s">
        <v>47</v>
      </c>
      <c r="K211" s="376" t="s">
        <v>57</v>
      </c>
      <c r="L211" s="379" t="s">
        <v>57</v>
      </c>
      <c r="M211" s="380"/>
      <c r="N211" s="381" t="s">
        <v>57</v>
      </c>
      <c r="O211" s="382"/>
      <c r="P211" s="380"/>
      <c r="Q211" s="380"/>
      <c r="R211" s="383"/>
      <c r="S211" s="384">
        <f>IF(Table_1[[#This Row],[Kesto (min) /tapaaminen]]&lt;1,0,(Table_1[[#This Row],[Sisältöjen määrä 
]]*Table_1[[#This Row],[Kesto (min) /tapaaminen]]*Table_1[[#This Row],[Tapaamis-kerrat /osallistuja]]))</f>
        <v>0</v>
      </c>
      <c r="T211" s="355" t="str">
        <f>IF(Table_1[[#This Row],[SISÄLLÖN NIMI]]="","",IF(Table_1[[#This Row],[Toteutuminen]]="Ei osallistujia",0,IF(Table_1[[#This Row],[Toteutuminen]]="Peruttu",0,1)))</f>
        <v/>
      </c>
      <c r="U211" s="385"/>
      <c r="V211" s="374"/>
      <c r="W211" s="386"/>
      <c r="X211" s="387">
        <f>Table_1[[#This Row],[Kävijämäärä a) lapset]]+Table_1[[#This Row],[Kävijämäärä b) aikuiset]]</f>
        <v>0</v>
      </c>
      <c r="Y211" s="387">
        <f>IF(Table_1[[#This Row],[Kokonaiskävijämäärä]]&lt;1,0,Table_1[[#This Row],[Kävijämäärä a) lapset]]*Table_1[[#This Row],[Tapaamis-kerrat /osallistuja]])</f>
        <v>0</v>
      </c>
      <c r="Z211" s="387">
        <f>IF(Table_1[[#This Row],[Kokonaiskävijämäärä]]&lt;1,0,Table_1[[#This Row],[Kävijämäärä b) aikuiset]]*Table_1[[#This Row],[Tapaamis-kerrat /osallistuja]])</f>
        <v>0</v>
      </c>
      <c r="AA211" s="387">
        <f>IF(Table_1[[#This Row],[Kokonaiskävijämäärä]]&lt;1,0,Table_1[[#This Row],[Kokonaiskävijämäärä]]*Table_1[[#This Row],[Tapaamis-kerrat /osallistuja]])</f>
        <v>0</v>
      </c>
      <c r="AB211" s="379" t="s">
        <v>57</v>
      </c>
      <c r="AC211" s="454"/>
      <c r="AD211" s="455"/>
      <c r="AE211" s="463"/>
      <c r="AF211" s="388" t="s">
        <v>57</v>
      </c>
      <c r="AG211" s="389" t="s">
        <v>57</v>
      </c>
      <c r="AH211" s="390" t="s">
        <v>57</v>
      </c>
      <c r="AI211" s="390" t="s">
        <v>57</v>
      </c>
      <c r="AJ211" s="391" t="s">
        <v>56</v>
      </c>
      <c r="AK211" s="392" t="s">
        <v>57</v>
      </c>
      <c r="AL211" s="392" t="s">
        <v>57</v>
      </c>
      <c r="AM211" s="392" t="s">
        <v>57</v>
      </c>
      <c r="AN211" s="393" t="s">
        <v>57</v>
      </c>
      <c r="AO211" s="394" t="s">
        <v>57</v>
      </c>
    </row>
    <row r="212" spans="1:41" ht="15.75" customHeight="1" x14ac:dyDescent="0.3">
      <c r="A212" s="371"/>
      <c r="B212" s="372"/>
      <c r="C212" s="373" t="s">
        <v>43</v>
      </c>
      <c r="D212" s="374" t="str">
        <f>IF(Table_1[[#This Row],[SISÄLLÖN NIMI]]="","",1)</f>
        <v/>
      </c>
      <c r="E212" s="375"/>
      <c r="F212" s="375"/>
      <c r="G212" s="373" t="s">
        <v>57</v>
      </c>
      <c r="H212" s="376" t="s">
        <v>57</v>
      </c>
      <c r="I212" s="377" t="s">
        <v>57</v>
      </c>
      <c r="J212" s="378" t="s">
        <v>47</v>
      </c>
      <c r="K212" s="376" t="s">
        <v>57</v>
      </c>
      <c r="L212" s="379" t="s">
        <v>57</v>
      </c>
      <c r="M212" s="380"/>
      <c r="N212" s="381" t="s">
        <v>57</v>
      </c>
      <c r="O212" s="382"/>
      <c r="P212" s="380"/>
      <c r="Q212" s="380"/>
      <c r="R212" s="383"/>
      <c r="S212" s="384">
        <f>IF(Table_1[[#This Row],[Kesto (min) /tapaaminen]]&lt;1,0,(Table_1[[#This Row],[Sisältöjen määrä 
]]*Table_1[[#This Row],[Kesto (min) /tapaaminen]]*Table_1[[#This Row],[Tapaamis-kerrat /osallistuja]]))</f>
        <v>0</v>
      </c>
      <c r="T212" s="355" t="str">
        <f>IF(Table_1[[#This Row],[SISÄLLÖN NIMI]]="","",IF(Table_1[[#This Row],[Toteutuminen]]="Ei osallistujia",0,IF(Table_1[[#This Row],[Toteutuminen]]="Peruttu",0,1)))</f>
        <v/>
      </c>
      <c r="U212" s="385"/>
      <c r="V212" s="374"/>
      <c r="W212" s="386"/>
      <c r="X212" s="387">
        <f>Table_1[[#This Row],[Kävijämäärä a) lapset]]+Table_1[[#This Row],[Kävijämäärä b) aikuiset]]</f>
        <v>0</v>
      </c>
      <c r="Y212" s="387">
        <f>IF(Table_1[[#This Row],[Kokonaiskävijämäärä]]&lt;1,0,Table_1[[#This Row],[Kävijämäärä a) lapset]]*Table_1[[#This Row],[Tapaamis-kerrat /osallistuja]])</f>
        <v>0</v>
      </c>
      <c r="Z212" s="387">
        <f>IF(Table_1[[#This Row],[Kokonaiskävijämäärä]]&lt;1,0,Table_1[[#This Row],[Kävijämäärä b) aikuiset]]*Table_1[[#This Row],[Tapaamis-kerrat /osallistuja]])</f>
        <v>0</v>
      </c>
      <c r="AA212" s="387">
        <f>IF(Table_1[[#This Row],[Kokonaiskävijämäärä]]&lt;1,0,Table_1[[#This Row],[Kokonaiskävijämäärä]]*Table_1[[#This Row],[Tapaamis-kerrat /osallistuja]])</f>
        <v>0</v>
      </c>
      <c r="AB212" s="379" t="s">
        <v>57</v>
      </c>
      <c r="AC212" s="454"/>
      <c r="AD212" s="455"/>
      <c r="AE212" s="463"/>
      <c r="AF212" s="388" t="s">
        <v>57</v>
      </c>
      <c r="AG212" s="389" t="s">
        <v>57</v>
      </c>
      <c r="AH212" s="390" t="s">
        <v>57</v>
      </c>
      <c r="AI212" s="390" t="s">
        <v>57</v>
      </c>
      <c r="AJ212" s="391" t="s">
        <v>56</v>
      </c>
      <c r="AK212" s="392" t="s">
        <v>57</v>
      </c>
      <c r="AL212" s="392" t="s">
        <v>57</v>
      </c>
      <c r="AM212" s="392" t="s">
        <v>57</v>
      </c>
      <c r="AN212" s="393" t="s">
        <v>57</v>
      </c>
      <c r="AO212" s="394" t="s">
        <v>57</v>
      </c>
    </row>
    <row r="213" spans="1:41" ht="15.75" customHeight="1" x14ac:dyDescent="0.3">
      <c r="A213" s="371"/>
      <c r="B213" s="372"/>
      <c r="C213" s="373" t="s">
        <v>43</v>
      </c>
      <c r="D213" s="374" t="str">
        <f>IF(Table_1[[#This Row],[SISÄLLÖN NIMI]]="","",1)</f>
        <v/>
      </c>
      <c r="E213" s="375"/>
      <c r="F213" s="375"/>
      <c r="G213" s="373" t="s">
        <v>57</v>
      </c>
      <c r="H213" s="376" t="s">
        <v>57</v>
      </c>
      <c r="I213" s="377" t="s">
        <v>57</v>
      </c>
      <c r="J213" s="378" t="s">
        <v>47</v>
      </c>
      <c r="K213" s="376" t="s">
        <v>57</v>
      </c>
      <c r="L213" s="379" t="s">
        <v>57</v>
      </c>
      <c r="M213" s="380"/>
      <c r="N213" s="381" t="s">
        <v>57</v>
      </c>
      <c r="O213" s="382"/>
      <c r="P213" s="380"/>
      <c r="Q213" s="380"/>
      <c r="R213" s="383"/>
      <c r="S213" s="384">
        <f>IF(Table_1[[#This Row],[Kesto (min) /tapaaminen]]&lt;1,0,(Table_1[[#This Row],[Sisältöjen määrä 
]]*Table_1[[#This Row],[Kesto (min) /tapaaminen]]*Table_1[[#This Row],[Tapaamis-kerrat /osallistuja]]))</f>
        <v>0</v>
      </c>
      <c r="T213" s="355" t="str">
        <f>IF(Table_1[[#This Row],[SISÄLLÖN NIMI]]="","",IF(Table_1[[#This Row],[Toteutuminen]]="Ei osallistujia",0,IF(Table_1[[#This Row],[Toteutuminen]]="Peruttu",0,1)))</f>
        <v/>
      </c>
      <c r="U213" s="385"/>
      <c r="V213" s="374"/>
      <c r="W213" s="386"/>
      <c r="X213" s="387">
        <f>Table_1[[#This Row],[Kävijämäärä a) lapset]]+Table_1[[#This Row],[Kävijämäärä b) aikuiset]]</f>
        <v>0</v>
      </c>
      <c r="Y213" s="387">
        <f>IF(Table_1[[#This Row],[Kokonaiskävijämäärä]]&lt;1,0,Table_1[[#This Row],[Kävijämäärä a) lapset]]*Table_1[[#This Row],[Tapaamis-kerrat /osallistuja]])</f>
        <v>0</v>
      </c>
      <c r="Z213" s="387">
        <f>IF(Table_1[[#This Row],[Kokonaiskävijämäärä]]&lt;1,0,Table_1[[#This Row],[Kävijämäärä b) aikuiset]]*Table_1[[#This Row],[Tapaamis-kerrat /osallistuja]])</f>
        <v>0</v>
      </c>
      <c r="AA213" s="387">
        <f>IF(Table_1[[#This Row],[Kokonaiskävijämäärä]]&lt;1,0,Table_1[[#This Row],[Kokonaiskävijämäärä]]*Table_1[[#This Row],[Tapaamis-kerrat /osallistuja]])</f>
        <v>0</v>
      </c>
      <c r="AB213" s="379" t="s">
        <v>57</v>
      </c>
      <c r="AC213" s="454"/>
      <c r="AD213" s="455"/>
      <c r="AE213" s="463"/>
      <c r="AF213" s="388" t="s">
        <v>57</v>
      </c>
      <c r="AG213" s="389" t="s">
        <v>57</v>
      </c>
      <c r="AH213" s="390" t="s">
        <v>57</v>
      </c>
      <c r="AI213" s="390" t="s">
        <v>57</v>
      </c>
      <c r="AJ213" s="391" t="s">
        <v>56</v>
      </c>
      <c r="AK213" s="392" t="s">
        <v>57</v>
      </c>
      <c r="AL213" s="392" t="s">
        <v>57</v>
      </c>
      <c r="AM213" s="392" t="s">
        <v>57</v>
      </c>
      <c r="AN213" s="393" t="s">
        <v>57</v>
      </c>
      <c r="AO213" s="394" t="s">
        <v>57</v>
      </c>
    </row>
    <row r="214" spans="1:41" ht="15.75" customHeight="1" x14ac:dyDescent="0.3">
      <c r="A214" s="371"/>
      <c r="B214" s="372"/>
      <c r="C214" s="373" t="s">
        <v>43</v>
      </c>
      <c r="D214" s="374" t="str">
        <f>IF(Table_1[[#This Row],[SISÄLLÖN NIMI]]="","",1)</f>
        <v/>
      </c>
      <c r="E214" s="375"/>
      <c r="F214" s="375"/>
      <c r="G214" s="373" t="s">
        <v>57</v>
      </c>
      <c r="H214" s="376" t="s">
        <v>57</v>
      </c>
      <c r="I214" s="377" t="s">
        <v>57</v>
      </c>
      <c r="J214" s="378" t="s">
        <v>47</v>
      </c>
      <c r="K214" s="376" t="s">
        <v>57</v>
      </c>
      <c r="L214" s="379" t="s">
        <v>57</v>
      </c>
      <c r="M214" s="380"/>
      <c r="N214" s="381" t="s">
        <v>57</v>
      </c>
      <c r="O214" s="382"/>
      <c r="P214" s="380"/>
      <c r="Q214" s="380"/>
      <c r="R214" s="383"/>
      <c r="S214" s="384">
        <f>IF(Table_1[[#This Row],[Kesto (min) /tapaaminen]]&lt;1,0,(Table_1[[#This Row],[Sisältöjen määrä 
]]*Table_1[[#This Row],[Kesto (min) /tapaaminen]]*Table_1[[#This Row],[Tapaamis-kerrat /osallistuja]]))</f>
        <v>0</v>
      </c>
      <c r="T214" s="355" t="str">
        <f>IF(Table_1[[#This Row],[SISÄLLÖN NIMI]]="","",IF(Table_1[[#This Row],[Toteutuminen]]="Ei osallistujia",0,IF(Table_1[[#This Row],[Toteutuminen]]="Peruttu",0,1)))</f>
        <v/>
      </c>
      <c r="U214" s="385"/>
      <c r="V214" s="374"/>
      <c r="W214" s="386"/>
      <c r="X214" s="387">
        <f>Table_1[[#This Row],[Kävijämäärä a) lapset]]+Table_1[[#This Row],[Kävijämäärä b) aikuiset]]</f>
        <v>0</v>
      </c>
      <c r="Y214" s="387">
        <f>IF(Table_1[[#This Row],[Kokonaiskävijämäärä]]&lt;1,0,Table_1[[#This Row],[Kävijämäärä a) lapset]]*Table_1[[#This Row],[Tapaamis-kerrat /osallistuja]])</f>
        <v>0</v>
      </c>
      <c r="Z214" s="387">
        <f>IF(Table_1[[#This Row],[Kokonaiskävijämäärä]]&lt;1,0,Table_1[[#This Row],[Kävijämäärä b) aikuiset]]*Table_1[[#This Row],[Tapaamis-kerrat /osallistuja]])</f>
        <v>0</v>
      </c>
      <c r="AA214" s="387">
        <f>IF(Table_1[[#This Row],[Kokonaiskävijämäärä]]&lt;1,0,Table_1[[#This Row],[Kokonaiskävijämäärä]]*Table_1[[#This Row],[Tapaamis-kerrat /osallistuja]])</f>
        <v>0</v>
      </c>
      <c r="AB214" s="379" t="s">
        <v>57</v>
      </c>
      <c r="AC214" s="454"/>
      <c r="AD214" s="455"/>
      <c r="AE214" s="463"/>
      <c r="AF214" s="388" t="s">
        <v>57</v>
      </c>
      <c r="AG214" s="389" t="s">
        <v>57</v>
      </c>
      <c r="AH214" s="390" t="s">
        <v>57</v>
      </c>
      <c r="AI214" s="390" t="s">
        <v>57</v>
      </c>
      <c r="AJ214" s="391" t="s">
        <v>56</v>
      </c>
      <c r="AK214" s="392" t="s">
        <v>57</v>
      </c>
      <c r="AL214" s="392" t="s">
        <v>57</v>
      </c>
      <c r="AM214" s="392" t="s">
        <v>57</v>
      </c>
      <c r="AN214" s="393" t="s">
        <v>57</v>
      </c>
      <c r="AO214" s="394" t="s">
        <v>57</v>
      </c>
    </row>
    <row r="215" spans="1:41" ht="15.75" customHeight="1" x14ac:dyDescent="0.3">
      <c r="A215" s="371"/>
      <c r="B215" s="372"/>
      <c r="C215" s="373" t="s">
        <v>43</v>
      </c>
      <c r="D215" s="374" t="str">
        <f>IF(Table_1[[#This Row],[SISÄLLÖN NIMI]]="","",1)</f>
        <v/>
      </c>
      <c r="E215" s="375"/>
      <c r="F215" s="375"/>
      <c r="G215" s="373" t="s">
        <v>57</v>
      </c>
      <c r="H215" s="376" t="s">
        <v>57</v>
      </c>
      <c r="I215" s="377" t="s">
        <v>57</v>
      </c>
      <c r="J215" s="378" t="s">
        <v>47</v>
      </c>
      <c r="K215" s="376" t="s">
        <v>57</v>
      </c>
      <c r="L215" s="379" t="s">
        <v>57</v>
      </c>
      <c r="M215" s="380"/>
      <c r="N215" s="381" t="s">
        <v>57</v>
      </c>
      <c r="O215" s="382"/>
      <c r="P215" s="380"/>
      <c r="Q215" s="380"/>
      <c r="R215" s="383"/>
      <c r="S215" s="384">
        <f>IF(Table_1[[#This Row],[Kesto (min) /tapaaminen]]&lt;1,0,(Table_1[[#This Row],[Sisältöjen määrä 
]]*Table_1[[#This Row],[Kesto (min) /tapaaminen]]*Table_1[[#This Row],[Tapaamis-kerrat /osallistuja]]))</f>
        <v>0</v>
      </c>
      <c r="T215" s="355" t="str">
        <f>IF(Table_1[[#This Row],[SISÄLLÖN NIMI]]="","",IF(Table_1[[#This Row],[Toteutuminen]]="Ei osallistujia",0,IF(Table_1[[#This Row],[Toteutuminen]]="Peruttu",0,1)))</f>
        <v/>
      </c>
      <c r="U215" s="385"/>
      <c r="V215" s="374"/>
      <c r="W215" s="386"/>
      <c r="X215" s="387">
        <f>Table_1[[#This Row],[Kävijämäärä a) lapset]]+Table_1[[#This Row],[Kävijämäärä b) aikuiset]]</f>
        <v>0</v>
      </c>
      <c r="Y215" s="387">
        <f>IF(Table_1[[#This Row],[Kokonaiskävijämäärä]]&lt;1,0,Table_1[[#This Row],[Kävijämäärä a) lapset]]*Table_1[[#This Row],[Tapaamis-kerrat /osallistuja]])</f>
        <v>0</v>
      </c>
      <c r="Z215" s="387">
        <f>IF(Table_1[[#This Row],[Kokonaiskävijämäärä]]&lt;1,0,Table_1[[#This Row],[Kävijämäärä b) aikuiset]]*Table_1[[#This Row],[Tapaamis-kerrat /osallistuja]])</f>
        <v>0</v>
      </c>
      <c r="AA215" s="387">
        <f>IF(Table_1[[#This Row],[Kokonaiskävijämäärä]]&lt;1,0,Table_1[[#This Row],[Kokonaiskävijämäärä]]*Table_1[[#This Row],[Tapaamis-kerrat /osallistuja]])</f>
        <v>0</v>
      </c>
      <c r="AB215" s="379" t="s">
        <v>57</v>
      </c>
      <c r="AC215" s="454"/>
      <c r="AD215" s="455"/>
      <c r="AE215" s="463"/>
      <c r="AF215" s="388" t="s">
        <v>57</v>
      </c>
      <c r="AG215" s="389" t="s">
        <v>57</v>
      </c>
      <c r="AH215" s="390" t="s">
        <v>57</v>
      </c>
      <c r="AI215" s="390" t="s">
        <v>57</v>
      </c>
      <c r="AJ215" s="391" t="s">
        <v>56</v>
      </c>
      <c r="AK215" s="392" t="s">
        <v>57</v>
      </c>
      <c r="AL215" s="392" t="s">
        <v>57</v>
      </c>
      <c r="AM215" s="392" t="s">
        <v>57</v>
      </c>
      <c r="AN215" s="393" t="s">
        <v>57</v>
      </c>
      <c r="AO215" s="394" t="s">
        <v>57</v>
      </c>
    </row>
    <row r="216" spans="1:41" ht="15.75" customHeight="1" x14ac:dyDescent="0.3">
      <c r="A216" s="371"/>
      <c r="B216" s="372"/>
      <c r="C216" s="373" t="s">
        <v>43</v>
      </c>
      <c r="D216" s="374" t="str">
        <f>IF(Table_1[[#This Row],[SISÄLLÖN NIMI]]="","",1)</f>
        <v/>
      </c>
      <c r="E216" s="375"/>
      <c r="F216" s="375"/>
      <c r="G216" s="373" t="s">
        <v>57</v>
      </c>
      <c r="H216" s="376" t="s">
        <v>57</v>
      </c>
      <c r="I216" s="377" t="s">
        <v>57</v>
      </c>
      <c r="J216" s="378" t="s">
        <v>47</v>
      </c>
      <c r="K216" s="376" t="s">
        <v>57</v>
      </c>
      <c r="L216" s="379" t="s">
        <v>57</v>
      </c>
      <c r="M216" s="380"/>
      <c r="N216" s="381" t="s">
        <v>57</v>
      </c>
      <c r="O216" s="382"/>
      <c r="P216" s="380"/>
      <c r="Q216" s="380"/>
      <c r="R216" s="383"/>
      <c r="S216" s="384">
        <f>IF(Table_1[[#This Row],[Kesto (min) /tapaaminen]]&lt;1,0,(Table_1[[#This Row],[Sisältöjen määrä 
]]*Table_1[[#This Row],[Kesto (min) /tapaaminen]]*Table_1[[#This Row],[Tapaamis-kerrat /osallistuja]]))</f>
        <v>0</v>
      </c>
      <c r="T216" s="355" t="str">
        <f>IF(Table_1[[#This Row],[SISÄLLÖN NIMI]]="","",IF(Table_1[[#This Row],[Toteutuminen]]="Ei osallistujia",0,IF(Table_1[[#This Row],[Toteutuminen]]="Peruttu",0,1)))</f>
        <v/>
      </c>
      <c r="U216" s="385"/>
      <c r="V216" s="374"/>
      <c r="W216" s="386"/>
      <c r="X216" s="387">
        <f>Table_1[[#This Row],[Kävijämäärä a) lapset]]+Table_1[[#This Row],[Kävijämäärä b) aikuiset]]</f>
        <v>0</v>
      </c>
      <c r="Y216" s="387">
        <f>IF(Table_1[[#This Row],[Kokonaiskävijämäärä]]&lt;1,0,Table_1[[#This Row],[Kävijämäärä a) lapset]]*Table_1[[#This Row],[Tapaamis-kerrat /osallistuja]])</f>
        <v>0</v>
      </c>
      <c r="Z216" s="387">
        <f>IF(Table_1[[#This Row],[Kokonaiskävijämäärä]]&lt;1,0,Table_1[[#This Row],[Kävijämäärä b) aikuiset]]*Table_1[[#This Row],[Tapaamis-kerrat /osallistuja]])</f>
        <v>0</v>
      </c>
      <c r="AA216" s="387">
        <f>IF(Table_1[[#This Row],[Kokonaiskävijämäärä]]&lt;1,0,Table_1[[#This Row],[Kokonaiskävijämäärä]]*Table_1[[#This Row],[Tapaamis-kerrat /osallistuja]])</f>
        <v>0</v>
      </c>
      <c r="AB216" s="379" t="s">
        <v>57</v>
      </c>
      <c r="AC216" s="454"/>
      <c r="AD216" s="455"/>
      <c r="AE216" s="463"/>
      <c r="AF216" s="388" t="s">
        <v>57</v>
      </c>
      <c r="AG216" s="389" t="s">
        <v>57</v>
      </c>
      <c r="AH216" s="390" t="s">
        <v>57</v>
      </c>
      <c r="AI216" s="390" t="s">
        <v>57</v>
      </c>
      <c r="AJ216" s="391" t="s">
        <v>56</v>
      </c>
      <c r="AK216" s="392" t="s">
        <v>57</v>
      </c>
      <c r="AL216" s="392" t="s">
        <v>57</v>
      </c>
      <c r="AM216" s="392" t="s">
        <v>57</v>
      </c>
      <c r="AN216" s="393" t="s">
        <v>57</v>
      </c>
      <c r="AO216" s="394" t="s">
        <v>57</v>
      </c>
    </row>
    <row r="217" spans="1:41" ht="15.75" customHeight="1" x14ac:dyDescent="0.3">
      <c r="A217" s="371"/>
      <c r="B217" s="372"/>
      <c r="C217" s="373" t="s">
        <v>43</v>
      </c>
      <c r="D217" s="374" t="str">
        <f>IF(Table_1[[#This Row],[SISÄLLÖN NIMI]]="","",1)</f>
        <v/>
      </c>
      <c r="E217" s="375"/>
      <c r="F217" s="375"/>
      <c r="G217" s="373" t="s">
        <v>57</v>
      </c>
      <c r="H217" s="376" t="s">
        <v>57</v>
      </c>
      <c r="I217" s="377" t="s">
        <v>57</v>
      </c>
      <c r="J217" s="378" t="s">
        <v>47</v>
      </c>
      <c r="K217" s="376" t="s">
        <v>57</v>
      </c>
      <c r="L217" s="379" t="s">
        <v>57</v>
      </c>
      <c r="M217" s="380"/>
      <c r="N217" s="381" t="s">
        <v>57</v>
      </c>
      <c r="O217" s="382"/>
      <c r="P217" s="380"/>
      <c r="Q217" s="380"/>
      <c r="R217" s="383"/>
      <c r="S217" s="384">
        <f>IF(Table_1[[#This Row],[Kesto (min) /tapaaminen]]&lt;1,0,(Table_1[[#This Row],[Sisältöjen määrä 
]]*Table_1[[#This Row],[Kesto (min) /tapaaminen]]*Table_1[[#This Row],[Tapaamis-kerrat /osallistuja]]))</f>
        <v>0</v>
      </c>
      <c r="T217" s="355" t="str">
        <f>IF(Table_1[[#This Row],[SISÄLLÖN NIMI]]="","",IF(Table_1[[#This Row],[Toteutuminen]]="Ei osallistujia",0,IF(Table_1[[#This Row],[Toteutuminen]]="Peruttu",0,1)))</f>
        <v/>
      </c>
      <c r="U217" s="385"/>
      <c r="V217" s="374"/>
      <c r="W217" s="386"/>
      <c r="X217" s="387">
        <f>Table_1[[#This Row],[Kävijämäärä a) lapset]]+Table_1[[#This Row],[Kävijämäärä b) aikuiset]]</f>
        <v>0</v>
      </c>
      <c r="Y217" s="387">
        <f>IF(Table_1[[#This Row],[Kokonaiskävijämäärä]]&lt;1,0,Table_1[[#This Row],[Kävijämäärä a) lapset]]*Table_1[[#This Row],[Tapaamis-kerrat /osallistuja]])</f>
        <v>0</v>
      </c>
      <c r="Z217" s="387">
        <f>IF(Table_1[[#This Row],[Kokonaiskävijämäärä]]&lt;1,0,Table_1[[#This Row],[Kävijämäärä b) aikuiset]]*Table_1[[#This Row],[Tapaamis-kerrat /osallistuja]])</f>
        <v>0</v>
      </c>
      <c r="AA217" s="387">
        <f>IF(Table_1[[#This Row],[Kokonaiskävijämäärä]]&lt;1,0,Table_1[[#This Row],[Kokonaiskävijämäärä]]*Table_1[[#This Row],[Tapaamis-kerrat /osallistuja]])</f>
        <v>0</v>
      </c>
      <c r="AB217" s="379" t="s">
        <v>57</v>
      </c>
      <c r="AC217" s="454"/>
      <c r="AD217" s="455"/>
      <c r="AE217" s="463"/>
      <c r="AF217" s="388" t="s">
        <v>57</v>
      </c>
      <c r="AG217" s="389" t="s">
        <v>57</v>
      </c>
      <c r="AH217" s="390" t="s">
        <v>57</v>
      </c>
      <c r="AI217" s="390" t="s">
        <v>57</v>
      </c>
      <c r="AJ217" s="391" t="s">
        <v>56</v>
      </c>
      <c r="AK217" s="392" t="s">
        <v>57</v>
      </c>
      <c r="AL217" s="392" t="s">
        <v>57</v>
      </c>
      <c r="AM217" s="392" t="s">
        <v>57</v>
      </c>
      <c r="AN217" s="393" t="s">
        <v>57</v>
      </c>
      <c r="AO217" s="394" t="s">
        <v>57</v>
      </c>
    </row>
    <row r="218" spans="1:41" ht="15.75" customHeight="1" x14ac:dyDescent="0.3">
      <c r="A218" s="371"/>
      <c r="B218" s="372"/>
      <c r="C218" s="373" t="s">
        <v>43</v>
      </c>
      <c r="D218" s="374" t="str">
        <f>IF(Table_1[[#This Row],[SISÄLLÖN NIMI]]="","",1)</f>
        <v/>
      </c>
      <c r="E218" s="375"/>
      <c r="F218" s="375"/>
      <c r="G218" s="373" t="s">
        <v>57</v>
      </c>
      <c r="H218" s="376" t="s">
        <v>57</v>
      </c>
      <c r="I218" s="377" t="s">
        <v>57</v>
      </c>
      <c r="J218" s="378" t="s">
        <v>47</v>
      </c>
      <c r="K218" s="376" t="s">
        <v>57</v>
      </c>
      <c r="L218" s="379" t="s">
        <v>57</v>
      </c>
      <c r="M218" s="380"/>
      <c r="N218" s="381" t="s">
        <v>57</v>
      </c>
      <c r="O218" s="382"/>
      <c r="P218" s="380"/>
      <c r="Q218" s="380"/>
      <c r="R218" s="383"/>
      <c r="S218" s="384">
        <f>IF(Table_1[[#This Row],[Kesto (min) /tapaaminen]]&lt;1,0,(Table_1[[#This Row],[Sisältöjen määrä 
]]*Table_1[[#This Row],[Kesto (min) /tapaaminen]]*Table_1[[#This Row],[Tapaamis-kerrat /osallistuja]]))</f>
        <v>0</v>
      </c>
      <c r="T218" s="355" t="str">
        <f>IF(Table_1[[#This Row],[SISÄLLÖN NIMI]]="","",IF(Table_1[[#This Row],[Toteutuminen]]="Ei osallistujia",0,IF(Table_1[[#This Row],[Toteutuminen]]="Peruttu",0,1)))</f>
        <v/>
      </c>
      <c r="U218" s="385"/>
      <c r="V218" s="374"/>
      <c r="W218" s="386"/>
      <c r="X218" s="387">
        <f>Table_1[[#This Row],[Kävijämäärä a) lapset]]+Table_1[[#This Row],[Kävijämäärä b) aikuiset]]</f>
        <v>0</v>
      </c>
      <c r="Y218" s="387">
        <f>IF(Table_1[[#This Row],[Kokonaiskävijämäärä]]&lt;1,0,Table_1[[#This Row],[Kävijämäärä a) lapset]]*Table_1[[#This Row],[Tapaamis-kerrat /osallistuja]])</f>
        <v>0</v>
      </c>
      <c r="Z218" s="387">
        <f>IF(Table_1[[#This Row],[Kokonaiskävijämäärä]]&lt;1,0,Table_1[[#This Row],[Kävijämäärä b) aikuiset]]*Table_1[[#This Row],[Tapaamis-kerrat /osallistuja]])</f>
        <v>0</v>
      </c>
      <c r="AA218" s="387">
        <f>IF(Table_1[[#This Row],[Kokonaiskävijämäärä]]&lt;1,0,Table_1[[#This Row],[Kokonaiskävijämäärä]]*Table_1[[#This Row],[Tapaamis-kerrat /osallistuja]])</f>
        <v>0</v>
      </c>
      <c r="AB218" s="379" t="s">
        <v>57</v>
      </c>
      <c r="AC218" s="454"/>
      <c r="AD218" s="455"/>
      <c r="AE218" s="463"/>
      <c r="AF218" s="388" t="s">
        <v>57</v>
      </c>
      <c r="AG218" s="389" t="s">
        <v>57</v>
      </c>
      <c r="AH218" s="390" t="s">
        <v>57</v>
      </c>
      <c r="AI218" s="390" t="s">
        <v>57</v>
      </c>
      <c r="AJ218" s="391" t="s">
        <v>56</v>
      </c>
      <c r="AK218" s="392" t="s">
        <v>57</v>
      </c>
      <c r="AL218" s="392" t="s">
        <v>57</v>
      </c>
      <c r="AM218" s="392" t="s">
        <v>57</v>
      </c>
      <c r="AN218" s="393" t="s">
        <v>57</v>
      </c>
      <c r="AO218" s="394" t="s">
        <v>57</v>
      </c>
    </row>
    <row r="219" spans="1:41" ht="15.75" customHeight="1" x14ac:dyDescent="0.3">
      <c r="A219" s="371"/>
      <c r="B219" s="372"/>
      <c r="C219" s="373" t="s">
        <v>43</v>
      </c>
      <c r="D219" s="374" t="str">
        <f>IF(Table_1[[#This Row],[SISÄLLÖN NIMI]]="","",1)</f>
        <v/>
      </c>
      <c r="E219" s="375"/>
      <c r="F219" s="375"/>
      <c r="G219" s="373" t="s">
        <v>57</v>
      </c>
      <c r="H219" s="376" t="s">
        <v>57</v>
      </c>
      <c r="I219" s="377" t="s">
        <v>57</v>
      </c>
      <c r="J219" s="378" t="s">
        <v>47</v>
      </c>
      <c r="K219" s="376" t="s">
        <v>57</v>
      </c>
      <c r="L219" s="379" t="s">
        <v>57</v>
      </c>
      <c r="M219" s="380"/>
      <c r="N219" s="381" t="s">
        <v>57</v>
      </c>
      <c r="O219" s="382"/>
      <c r="P219" s="380"/>
      <c r="Q219" s="380"/>
      <c r="R219" s="383"/>
      <c r="S219" s="384">
        <f>IF(Table_1[[#This Row],[Kesto (min) /tapaaminen]]&lt;1,0,(Table_1[[#This Row],[Sisältöjen määrä 
]]*Table_1[[#This Row],[Kesto (min) /tapaaminen]]*Table_1[[#This Row],[Tapaamis-kerrat /osallistuja]]))</f>
        <v>0</v>
      </c>
      <c r="T219" s="355" t="str">
        <f>IF(Table_1[[#This Row],[SISÄLLÖN NIMI]]="","",IF(Table_1[[#This Row],[Toteutuminen]]="Ei osallistujia",0,IF(Table_1[[#This Row],[Toteutuminen]]="Peruttu",0,1)))</f>
        <v/>
      </c>
      <c r="U219" s="385"/>
      <c r="V219" s="374"/>
      <c r="W219" s="386"/>
      <c r="X219" s="387">
        <f>Table_1[[#This Row],[Kävijämäärä a) lapset]]+Table_1[[#This Row],[Kävijämäärä b) aikuiset]]</f>
        <v>0</v>
      </c>
      <c r="Y219" s="387">
        <f>IF(Table_1[[#This Row],[Kokonaiskävijämäärä]]&lt;1,0,Table_1[[#This Row],[Kävijämäärä a) lapset]]*Table_1[[#This Row],[Tapaamis-kerrat /osallistuja]])</f>
        <v>0</v>
      </c>
      <c r="Z219" s="387">
        <f>IF(Table_1[[#This Row],[Kokonaiskävijämäärä]]&lt;1,0,Table_1[[#This Row],[Kävijämäärä b) aikuiset]]*Table_1[[#This Row],[Tapaamis-kerrat /osallistuja]])</f>
        <v>0</v>
      </c>
      <c r="AA219" s="387">
        <f>IF(Table_1[[#This Row],[Kokonaiskävijämäärä]]&lt;1,0,Table_1[[#This Row],[Kokonaiskävijämäärä]]*Table_1[[#This Row],[Tapaamis-kerrat /osallistuja]])</f>
        <v>0</v>
      </c>
      <c r="AB219" s="379" t="s">
        <v>57</v>
      </c>
      <c r="AC219" s="454"/>
      <c r="AD219" s="455"/>
      <c r="AE219" s="463"/>
      <c r="AF219" s="388" t="s">
        <v>57</v>
      </c>
      <c r="AG219" s="389" t="s">
        <v>57</v>
      </c>
      <c r="AH219" s="390" t="s">
        <v>57</v>
      </c>
      <c r="AI219" s="390" t="s">
        <v>57</v>
      </c>
      <c r="AJ219" s="391" t="s">
        <v>56</v>
      </c>
      <c r="AK219" s="392" t="s">
        <v>57</v>
      </c>
      <c r="AL219" s="392" t="s">
        <v>57</v>
      </c>
      <c r="AM219" s="392" t="s">
        <v>57</v>
      </c>
      <c r="AN219" s="393" t="s">
        <v>57</v>
      </c>
      <c r="AO219" s="394" t="s">
        <v>57</v>
      </c>
    </row>
    <row r="220" spans="1:41" ht="15.75" customHeight="1" x14ac:dyDescent="0.3">
      <c r="A220" s="371"/>
      <c r="B220" s="372"/>
      <c r="C220" s="373" t="s">
        <v>43</v>
      </c>
      <c r="D220" s="374" t="str">
        <f>IF(Table_1[[#This Row],[SISÄLLÖN NIMI]]="","",1)</f>
        <v/>
      </c>
      <c r="E220" s="375"/>
      <c r="F220" s="375"/>
      <c r="G220" s="373" t="s">
        <v>57</v>
      </c>
      <c r="H220" s="376" t="s">
        <v>57</v>
      </c>
      <c r="I220" s="377" t="s">
        <v>57</v>
      </c>
      <c r="J220" s="378" t="s">
        <v>47</v>
      </c>
      <c r="K220" s="376" t="s">
        <v>57</v>
      </c>
      <c r="L220" s="379" t="s">
        <v>57</v>
      </c>
      <c r="M220" s="380"/>
      <c r="N220" s="381" t="s">
        <v>57</v>
      </c>
      <c r="O220" s="382"/>
      <c r="P220" s="380"/>
      <c r="Q220" s="380"/>
      <c r="R220" s="383"/>
      <c r="S220" s="384">
        <f>IF(Table_1[[#This Row],[Kesto (min) /tapaaminen]]&lt;1,0,(Table_1[[#This Row],[Sisältöjen määrä 
]]*Table_1[[#This Row],[Kesto (min) /tapaaminen]]*Table_1[[#This Row],[Tapaamis-kerrat /osallistuja]]))</f>
        <v>0</v>
      </c>
      <c r="T220" s="355" t="str">
        <f>IF(Table_1[[#This Row],[SISÄLLÖN NIMI]]="","",IF(Table_1[[#This Row],[Toteutuminen]]="Ei osallistujia",0,IF(Table_1[[#This Row],[Toteutuminen]]="Peruttu",0,1)))</f>
        <v/>
      </c>
      <c r="U220" s="385"/>
      <c r="V220" s="374"/>
      <c r="W220" s="386"/>
      <c r="X220" s="387">
        <f>Table_1[[#This Row],[Kävijämäärä a) lapset]]+Table_1[[#This Row],[Kävijämäärä b) aikuiset]]</f>
        <v>0</v>
      </c>
      <c r="Y220" s="387">
        <f>IF(Table_1[[#This Row],[Kokonaiskävijämäärä]]&lt;1,0,Table_1[[#This Row],[Kävijämäärä a) lapset]]*Table_1[[#This Row],[Tapaamis-kerrat /osallistuja]])</f>
        <v>0</v>
      </c>
      <c r="Z220" s="387">
        <f>IF(Table_1[[#This Row],[Kokonaiskävijämäärä]]&lt;1,0,Table_1[[#This Row],[Kävijämäärä b) aikuiset]]*Table_1[[#This Row],[Tapaamis-kerrat /osallistuja]])</f>
        <v>0</v>
      </c>
      <c r="AA220" s="387">
        <f>IF(Table_1[[#This Row],[Kokonaiskävijämäärä]]&lt;1,0,Table_1[[#This Row],[Kokonaiskävijämäärä]]*Table_1[[#This Row],[Tapaamis-kerrat /osallistuja]])</f>
        <v>0</v>
      </c>
      <c r="AB220" s="379" t="s">
        <v>57</v>
      </c>
      <c r="AC220" s="454"/>
      <c r="AD220" s="455"/>
      <c r="AE220" s="463"/>
      <c r="AF220" s="388" t="s">
        <v>57</v>
      </c>
      <c r="AG220" s="389" t="s">
        <v>57</v>
      </c>
      <c r="AH220" s="390" t="s">
        <v>57</v>
      </c>
      <c r="AI220" s="390" t="s">
        <v>57</v>
      </c>
      <c r="AJ220" s="391" t="s">
        <v>56</v>
      </c>
      <c r="AK220" s="392" t="s">
        <v>57</v>
      </c>
      <c r="AL220" s="392" t="s">
        <v>57</v>
      </c>
      <c r="AM220" s="392" t="s">
        <v>57</v>
      </c>
      <c r="AN220" s="393" t="s">
        <v>57</v>
      </c>
      <c r="AO220" s="394" t="s">
        <v>57</v>
      </c>
    </row>
    <row r="221" spans="1:41" ht="15.75" customHeight="1" x14ac:dyDescent="0.3">
      <c r="A221" s="371"/>
      <c r="B221" s="372"/>
      <c r="C221" s="373" t="s">
        <v>43</v>
      </c>
      <c r="D221" s="374" t="str">
        <f>IF(Table_1[[#This Row],[SISÄLLÖN NIMI]]="","",1)</f>
        <v/>
      </c>
      <c r="E221" s="375"/>
      <c r="F221" s="375"/>
      <c r="G221" s="373" t="s">
        <v>57</v>
      </c>
      <c r="H221" s="376" t="s">
        <v>57</v>
      </c>
      <c r="I221" s="377" t="s">
        <v>57</v>
      </c>
      <c r="J221" s="378" t="s">
        <v>47</v>
      </c>
      <c r="K221" s="376" t="s">
        <v>57</v>
      </c>
      <c r="L221" s="379" t="s">
        <v>57</v>
      </c>
      <c r="M221" s="380"/>
      <c r="N221" s="381" t="s">
        <v>57</v>
      </c>
      <c r="O221" s="382"/>
      <c r="P221" s="380"/>
      <c r="Q221" s="380"/>
      <c r="R221" s="383"/>
      <c r="S221" s="384">
        <f>IF(Table_1[[#This Row],[Kesto (min) /tapaaminen]]&lt;1,0,(Table_1[[#This Row],[Sisältöjen määrä 
]]*Table_1[[#This Row],[Kesto (min) /tapaaminen]]*Table_1[[#This Row],[Tapaamis-kerrat /osallistuja]]))</f>
        <v>0</v>
      </c>
      <c r="T221" s="355" t="str">
        <f>IF(Table_1[[#This Row],[SISÄLLÖN NIMI]]="","",IF(Table_1[[#This Row],[Toteutuminen]]="Ei osallistujia",0,IF(Table_1[[#This Row],[Toteutuminen]]="Peruttu",0,1)))</f>
        <v/>
      </c>
      <c r="U221" s="385"/>
      <c r="V221" s="374"/>
      <c r="W221" s="386"/>
      <c r="X221" s="387">
        <f>Table_1[[#This Row],[Kävijämäärä a) lapset]]+Table_1[[#This Row],[Kävijämäärä b) aikuiset]]</f>
        <v>0</v>
      </c>
      <c r="Y221" s="387">
        <f>IF(Table_1[[#This Row],[Kokonaiskävijämäärä]]&lt;1,0,Table_1[[#This Row],[Kävijämäärä a) lapset]]*Table_1[[#This Row],[Tapaamis-kerrat /osallistuja]])</f>
        <v>0</v>
      </c>
      <c r="Z221" s="387">
        <f>IF(Table_1[[#This Row],[Kokonaiskävijämäärä]]&lt;1,0,Table_1[[#This Row],[Kävijämäärä b) aikuiset]]*Table_1[[#This Row],[Tapaamis-kerrat /osallistuja]])</f>
        <v>0</v>
      </c>
      <c r="AA221" s="387">
        <f>IF(Table_1[[#This Row],[Kokonaiskävijämäärä]]&lt;1,0,Table_1[[#This Row],[Kokonaiskävijämäärä]]*Table_1[[#This Row],[Tapaamis-kerrat /osallistuja]])</f>
        <v>0</v>
      </c>
      <c r="AB221" s="379" t="s">
        <v>57</v>
      </c>
      <c r="AC221" s="454"/>
      <c r="AD221" s="455"/>
      <c r="AE221" s="463"/>
      <c r="AF221" s="388" t="s">
        <v>57</v>
      </c>
      <c r="AG221" s="389" t="s">
        <v>57</v>
      </c>
      <c r="AH221" s="390" t="s">
        <v>57</v>
      </c>
      <c r="AI221" s="390" t="s">
        <v>57</v>
      </c>
      <c r="AJ221" s="391" t="s">
        <v>56</v>
      </c>
      <c r="AK221" s="392" t="s">
        <v>57</v>
      </c>
      <c r="AL221" s="392" t="s">
        <v>57</v>
      </c>
      <c r="AM221" s="392" t="s">
        <v>57</v>
      </c>
      <c r="AN221" s="393" t="s">
        <v>57</v>
      </c>
      <c r="AO221" s="394" t="s">
        <v>57</v>
      </c>
    </row>
    <row r="222" spans="1:41" ht="15.75" customHeight="1" x14ac:dyDescent="0.3">
      <c r="A222" s="371"/>
      <c r="B222" s="372"/>
      <c r="C222" s="373" t="s">
        <v>43</v>
      </c>
      <c r="D222" s="374" t="str">
        <f>IF(Table_1[[#This Row],[SISÄLLÖN NIMI]]="","",1)</f>
        <v/>
      </c>
      <c r="E222" s="375"/>
      <c r="F222" s="375"/>
      <c r="G222" s="373" t="s">
        <v>57</v>
      </c>
      <c r="H222" s="376" t="s">
        <v>57</v>
      </c>
      <c r="I222" s="377" t="s">
        <v>57</v>
      </c>
      <c r="J222" s="378" t="s">
        <v>47</v>
      </c>
      <c r="K222" s="376" t="s">
        <v>57</v>
      </c>
      <c r="L222" s="379" t="s">
        <v>57</v>
      </c>
      <c r="M222" s="380"/>
      <c r="N222" s="381" t="s">
        <v>57</v>
      </c>
      <c r="O222" s="382"/>
      <c r="P222" s="380"/>
      <c r="Q222" s="380"/>
      <c r="R222" s="383"/>
      <c r="S222" s="384">
        <f>IF(Table_1[[#This Row],[Kesto (min) /tapaaminen]]&lt;1,0,(Table_1[[#This Row],[Sisältöjen määrä 
]]*Table_1[[#This Row],[Kesto (min) /tapaaminen]]*Table_1[[#This Row],[Tapaamis-kerrat /osallistuja]]))</f>
        <v>0</v>
      </c>
      <c r="T222" s="355" t="str">
        <f>IF(Table_1[[#This Row],[SISÄLLÖN NIMI]]="","",IF(Table_1[[#This Row],[Toteutuminen]]="Ei osallistujia",0,IF(Table_1[[#This Row],[Toteutuminen]]="Peruttu",0,1)))</f>
        <v/>
      </c>
      <c r="U222" s="385"/>
      <c r="V222" s="374"/>
      <c r="W222" s="386"/>
      <c r="X222" s="387">
        <f>Table_1[[#This Row],[Kävijämäärä a) lapset]]+Table_1[[#This Row],[Kävijämäärä b) aikuiset]]</f>
        <v>0</v>
      </c>
      <c r="Y222" s="387">
        <f>IF(Table_1[[#This Row],[Kokonaiskävijämäärä]]&lt;1,0,Table_1[[#This Row],[Kävijämäärä a) lapset]]*Table_1[[#This Row],[Tapaamis-kerrat /osallistuja]])</f>
        <v>0</v>
      </c>
      <c r="Z222" s="387">
        <f>IF(Table_1[[#This Row],[Kokonaiskävijämäärä]]&lt;1,0,Table_1[[#This Row],[Kävijämäärä b) aikuiset]]*Table_1[[#This Row],[Tapaamis-kerrat /osallistuja]])</f>
        <v>0</v>
      </c>
      <c r="AA222" s="387">
        <f>IF(Table_1[[#This Row],[Kokonaiskävijämäärä]]&lt;1,0,Table_1[[#This Row],[Kokonaiskävijämäärä]]*Table_1[[#This Row],[Tapaamis-kerrat /osallistuja]])</f>
        <v>0</v>
      </c>
      <c r="AB222" s="379" t="s">
        <v>57</v>
      </c>
      <c r="AC222" s="454"/>
      <c r="AD222" s="455"/>
      <c r="AE222" s="463"/>
      <c r="AF222" s="388" t="s">
        <v>57</v>
      </c>
      <c r="AG222" s="389" t="s">
        <v>57</v>
      </c>
      <c r="AH222" s="390" t="s">
        <v>57</v>
      </c>
      <c r="AI222" s="390" t="s">
        <v>57</v>
      </c>
      <c r="AJ222" s="391" t="s">
        <v>56</v>
      </c>
      <c r="AK222" s="392" t="s">
        <v>57</v>
      </c>
      <c r="AL222" s="392" t="s">
        <v>57</v>
      </c>
      <c r="AM222" s="392" t="s">
        <v>57</v>
      </c>
      <c r="AN222" s="393" t="s">
        <v>57</v>
      </c>
      <c r="AO222" s="394" t="s">
        <v>57</v>
      </c>
    </row>
    <row r="223" spans="1:41" ht="15.75" customHeight="1" x14ac:dyDescent="0.3">
      <c r="A223" s="371"/>
      <c r="B223" s="372"/>
      <c r="C223" s="373" t="s">
        <v>43</v>
      </c>
      <c r="D223" s="374" t="str">
        <f>IF(Table_1[[#This Row],[SISÄLLÖN NIMI]]="","",1)</f>
        <v/>
      </c>
      <c r="E223" s="375"/>
      <c r="F223" s="375"/>
      <c r="G223" s="373" t="s">
        <v>57</v>
      </c>
      <c r="H223" s="376" t="s">
        <v>57</v>
      </c>
      <c r="I223" s="377" t="s">
        <v>57</v>
      </c>
      <c r="J223" s="378" t="s">
        <v>47</v>
      </c>
      <c r="K223" s="376" t="s">
        <v>57</v>
      </c>
      <c r="L223" s="379" t="s">
        <v>57</v>
      </c>
      <c r="M223" s="380"/>
      <c r="N223" s="381" t="s">
        <v>57</v>
      </c>
      <c r="O223" s="382"/>
      <c r="P223" s="380"/>
      <c r="Q223" s="380"/>
      <c r="R223" s="383"/>
      <c r="S223" s="384">
        <f>IF(Table_1[[#This Row],[Kesto (min) /tapaaminen]]&lt;1,0,(Table_1[[#This Row],[Sisältöjen määrä 
]]*Table_1[[#This Row],[Kesto (min) /tapaaminen]]*Table_1[[#This Row],[Tapaamis-kerrat /osallistuja]]))</f>
        <v>0</v>
      </c>
      <c r="T223" s="355" t="str">
        <f>IF(Table_1[[#This Row],[SISÄLLÖN NIMI]]="","",IF(Table_1[[#This Row],[Toteutuminen]]="Ei osallistujia",0,IF(Table_1[[#This Row],[Toteutuminen]]="Peruttu",0,1)))</f>
        <v/>
      </c>
      <c r="U223" s="385"/>
      <c r="V223" s="374"/>
      <c r="W223" s="386"/>
      <c r="X223" s="387">
        <f>Table_1[[#This Row],[Kävijämäärä a) lapset]]+Table_1[[#This Row],[Kävijämäärä b) aikuiset]]</f>
        <v>0</v>
      </c>
      <c r="Y223" s="387">
        <f>IF(Table_1[[#This Row],[Kokonaiskävijämäärä]]&lt;1,0,Table_1[[#This Row],[Kävijämäärä a) lapset]]*Table_1[[#This Row],[Tapaamis-kerrat /osallistuja]])</f>
        <v>0</v>
      </c>
      <c r="Z223" s="387">
        <f>IF(Table_1[[#This Row],[Kokonaiskävijämäärä]]&lt;1,0,Table_1[[#This Row],[Kävijämäärä b) aikuiset]]*Table_1[[#This Row],[Tapaamis-kerrat /osallistuja]])</f>
        <v>0</v>
      </c>
      <c r="AA223" s="387">
        <f>IF(Table_1[[#This Row],[Kokonaiskävijämäärä]]&lt;1,0,Table_1[[#This Row],[Kokonaiskävijämäärä]]*Table_1[[#This Row],[Tapaamis-kerrat /osallistuja]])</f>
        <v>0</v>
      </c>
      <c r="AB223" s="379" t="s">
        <v>57</v>
      </c>
      <c r="AC223" s="454"/>
      <c r="AD223" s="455"/>
      <c r="AE223" s="463"/>
      <c r="AF223" s="388" t="s">
        <v>57</v>
      </c>
      <c r="AG223" s="389" t="s">
        <v>57</v>
      </c>
      <c r="AH223" s="390" t="s">
        <v>57</v>
      </c>
      <c r="AI223" s="390" t="s">
        <v>57</v>
      </c>
      <c r="AJ223" s="391" t="s">
        <v>56</v>
      </c>
      <c r="AK223" s="392" t="s">
        <v>57</v>
      </c>
      <c r="AL223" s="392" t="s">
        <v>57</v>
      </c>
      <c r="AM223" s="392" t="s">
        <v>57</v>
      </c>
      <c r="AN223" s="393" t="s">
        <v>57</v>
      </c>
      <c r="AO223" s="394" t="s">
        <v>57</v>
      </c>
    </row>
    <row r="224" spans="1:41" ht="15.75" customHeight="1" x14ac:dyDescent="0.3">
      <c r="A224" s="371"/>
      <c r="B224" s="372"/>
      <c r="C224" s="373" t="s">
        <v>43</v>
      </c>
      <c r="D224" s="374" t="str">
        <f>IF(Table_1[[#This Row],[SISÄLLÖN NIMI]]="","",1)</f>
        <v/>
      </c>
      <c r="E224" s="375"/>
      <c r="F224" s="375"/>
      <c r="G224" s="373" t="s">
        <v>57</v>
      </c>
      <c r="H224" s="376" t="s">
        <v>57</v>
      </c>
      <c r="I224" s="377" t="s">
        <v>57</v>
      </c>
      <c r="J224" s="378" t="s">
        <v>47</v>
      </c>
      <c r="K224" s="376" t="s">
        <v>57</v>
      </c>
      <c r="L224" s="379" t="s">
        <v>57</v>
      </c>
      <c r="M224" s="380"/>
      <c r="N224" s="381" t="s">
        <v>57</v>
      </c>
      <c r="O224" s="382"/>
      <c r="P224" s="380"/>
      <c r="Q224" s="380"/>
      <c r="R224" s="383"/>
      <c r="S224" s="384">
        <f>IF(Table_1[[#This Row],[Kesto (min) /tapaaminen]]&lt;1,0,(Table_1[[#This Row],[Sisältöjen määrä 
]]*Table_1[[#This Row],[Kesto (min) /tapaaminen]]*Table_1[[#This Row],[Tapaamis-kerrat /osallistuja]]))</f>
        <v>0</v>
      </c>
      <c r="T224" s="355" t="str">
        <f>IF(Table_1[[#This Row],[SISÄLLÖN NIMI]]="","",IF(Table_1[[#This Row],[Toteutuminen]]="Ei osallistujia",0,IF(Table_1[[#This Row],[Toteutuminen]]="Peruttu",0,1)))</f>
        <v/>
      </c>
      <c r="U224" s="385"/>
      <c r="V224" s="374"/>
      <c r="W224" s="386"/>
      <c r="X224" s="387">
        <f>Table_1[[#This Row],[Kävijämäärä a) lapset]]+Table_1[[#This Row],[Kävijämäärä b) aikuiset]]</f>
        <v>0</v>
      </c>
      <c r="Y224" s="387">
        <f>IF(Table_1[[#This Row],[Kokonaiskävijämäärä]]&lt;1,0,Table_1[[#This Row],[Kävijämäärä a) lapset]]*Table_1[[#This Row],[Tapaamis-kerrat /osallistuja]])</f>
        <v>0</v>
      </c>
      <c r="Z224" s="387">
        <f>IF(Table_1[[#This Row],[Kokonaiskävijämäärä]]&lt;1,0,Table_1[[#This Row],[Kävijämäärä b) aikuiset]]*Table_1[[#This Row],[Tapaamis-kerrat /osallistuja]])</f>
        <v>0</v>
      </c>
      <c r="AA224" s="387">
        <f>IF(Table_1[[#This Row],[Kokonaiskävijämäärä]]&lt;1,0,Table_1[[#This Row],[Kokonaiskävijämäärä]]*Table_1[[#This Row],[Tapaamis-kerrat /osallistuja]])</f>
        <v>0</v>
      </c>
      <c r="AB224" s="379" t="s">
        <v>57</v>
      </c>
      <c r="AC224" s="454"/>
      <c r="AD224" s="455"/>
      <c r="AE224" s="463"/>
      <c r="AF224" s="388" t="s">
        <v>57</v>
      </c>
      <c r="AG224" s="389" t="s">
        <v>57</v>
      </c>
      <c r="AH224" s="390" t="s">
        <v>57</v>
      </c>
      <c r="AI224" s="390" t="s">
        <v>57</v>
      </c>
      <c r="AJ224" s="391" t="s">
        <v>56</v>
      </c>
      <c r="AK224" s="392" t="s">
        <v>57</v>
      </c>
      <c r="AL224" s="392" t="s">
        <v>57</v>
      </c>
      <c r="AM224" s="392" t="s">
        <v>57</v>
      </c>
      <c r="AN224" s="393" t="s">
        <v>57</v>
      </c>
      <c r="AO224" s="394" t="s">
        <v>57</v>
      </c>
    </row>
    <row r="225" spans="1:41" ht="15.75" customHeight="1" x14ac:dyDescent="0.3">
      <c r="A225" s="371"/>
      <c r="B225" s="372"/>
      <c r="C225" s="373" t="s">
        <v>43</v>
      </c>
      <c r="D225" s="374" t="str">
        <f>IF(Table_1[[#This Row],[SISÄLLÖN NIMI]]="","",1)</f>
        <v/>
      </c>
      <c r="E225" s="375"/>
      <c r="F225" s="375"/>
      <c r="G225" s="373" t="s">
        <v>57</v>
      </c>
      <c r="H225" s="376" t="s">
        <v>57</v>
      </c>
      <c r="I225" s="377" t="s">
        <v>57</v>
      </c>
      <c r="J225" s="378" t="s">
        <v>47</v>
      </c>
      <c r="K225" s="376" t="s">
        <v>57</v>
      </c>
      <c r="L225" s="379" t="s">
        <v>57</v>
      </c>
      <c r="M225" s="380"/>
      <c r="N225" s="381" t="s">
        <v>57</v>
      </c>
      <c r="O225" s="382"/>
      <c r="P225" s="380"/>
      <c r="Q225" s="380"/>
      <c r="R225" s="383"/>
      <c r="S225" s="384">
        <f>IF(Table_1[[#This Row],[Kesto (min) /tapaaminen]]&lt;1,0,(Table_1[[#This Row],[Sisältöjen määrä 
]]*Table_1[[#This Row],[Kesto (min) /tapaaminen]]*Table_1[[#This Row],[Tapaamis-kerrat /osallistuja]]))</f>
        <v>0</v>
      </c>
      <c r="T225" s="355" t="str">
        <f>IF(Table_1[[#This Row],[SISÄLLÖN NIMI]]="","",IF(Table_1[[#This Row],[Toteutuminen]]="Ei osallistujia",0,IF(Table_1[[#This Row],[Toteutuminen]]="Peruttu",0,1)))</f>
        <v/>
      </c>
      <c r="U225" s="385"/>
      <c r="V225" s="374"/>
      <c r="W225" s="386"/>
      <c r="X225" s="387">
        <f>Table_1[[#This Row],[Kävijämäärä a) lapset]]+Table_1[[#This Row],[Kävijämäärä b) aikuiset]]</f>
        <v>0</v>
      </c>
      <c r="Y225" s="387">
        <f>IF(Table_1[[#This Row],[Kokonaiskävijämäärä]]&lt;1,0,Table_1[[#This Row],[Kävijämäärä a) lapset]]*Table_1[[#This Row],[Tapaamis-kerrat /osallistuja]])</f>
        <v>0</v>
      </c>
      <c r="Z225" s="387">
        <f>IF(Table_1[[#This Row],[Kokonaiskävijämäärä]]&lt;1,0,Table_1[[#This Row],[Kävijämäärä b) aikuiset]]*Table_1[[#This Row],[Tapaamis-kerrat /osallistuja]])</f>
        <v>0</v>
      </c>
      <c r="AA225" s="387">
        <f>IF(Table_1[[#This Row],[Kokonaiskävijämäärä]]&lt;1,0,Table_1[[#This Row],[Kokonaiskävijämäärä]]*Table_1[[#This Row],[Tapaamis-kerrat /osallistuja]])</f>
        <v>0</v>
      </c>
      <c r="AB225" s="379" t="s">
        <v>57</v>
      </c>
      <c r="AC225" s="454"/>
      <c r="AD225" s="455"/>
      <c r="AE225" s="463"/>
      <c r="AF225" s="388" t="s">
        <v>57</v>
      </c>
      <c r="AG225" s="389" t="s">
        <v>57</v>
      </c>
      <c r="AH225" s="390" t="s">
        <v>57</v>
      </c>
      <c r="AI225" s="390" t="s">
        <v>57</v>
      </c>
      <c r="AJ225" s="391" t="s">
        <v>56</v>
      </c>
      <c r="AK225" s="392" t="s">
        <v>57</v>
      </c>
      <c r="AL225" s="392" t="s">
        <v>57</v>
      </c>
      <c r="AM225" s="392" t="s">
        <v>57</v>
      </c>
      <c r="AN225" s="393" t="s">
        <v>57</v>
      </c>
      <c r="AO225" s="394" t="s">
        <v>57</v>
      </c>
    </row>
    <row r="226" spans="1:41" ht="15.75" customHeight="1" x14ac:dyDescent="0.3">
      <c r="A226" s="371"/>
      <c r="B226" s="372"/>
      <c r="C226" s="373" t="s">
        <v>43</v>
      </c>
      <c r="D226" s="374" t="str">
        <f>IF(Table_1[[#This Row],[SISÄLLÖN NIMI]]="","",1)</f>
        <v/>
      </c>
      <c r="E226" s="375"/>
      <c r="F226" s="375"/>
      <c r="G226" s="373" t="s">
        <v>57</v>
      </c>
      <c r="H226" s="376" t="s">
        <v>57</v>
      </c>
      <c r="I226" s="377" t="s">
        <v>57</v>
      </c>
      <c r="J226" s="378" t="s">
        <v>47</v>
      </c>
      <c r="K226" s="376" t="s">
        <v>57</v>
      </c>
      <c r="L226" s="379" t="s">
        <v>57</v>
      </c>
      <c r="M226" s="380"/>
      <c r="N226" s="381" t="s">
        <v>57</v>
      </c>
      <c r="O226" s="382"/>
      <c r="P226" s="380"/>
      <c r="Q226" s="380"/>
      <c r="R226" s="383"/>
      <c r="S226" s="384">
        <f>IF(Table_1[[#This Row],[Kesto (min) /tapaaminen]]&lt;1,0,(Table_1[[#This Row],[Sisältöjen määrä 
]]*Table_1[[#This Row],[Kesto (min) /tapaaminen]]*Table_1[[#This Row],[Tapaamis-kerrat /osallistuja]]))</f>
        <v>0</v>
      </c>
      <c r="T226" s="355" t="str">
        <f>IF(Table_1[[#This Row],[SISÄLLÖN NIMI]]="","",IF(Table_1[[#This Row],[Toteutuminen]]="Ei osallistujia",0,IF(Table_1[[#This Row],[Toteutuminen]]="Peruttu",0,1)))</f>
        <v/>
      </c>
      <c r="U226" s="385"/>
      <c r="V226" s="374"/>
      <c r="W226" s="386"/>
      <c r="X226" s="387">
        <f>Table_1[[#This Row],[Kävijämäärä a) lapset]]+Table_1[[#This Row],[Kävijämäärä b) aikuiset]]</f>
        <v>0</v>
      </c>
      <c r="Y226" s="387">
        <f>IF(Table_1[[#This Row],[Kokonaiskävijämäärä]]&lt;1,0,Table_1[[#This Row],[Kävijämäärä a) lapset]]*Table_1[[#This Row],[Tapaamis-kerrat /osallistuja]])</f>
        <v>0</v>
      </c>
      <c r="Z226" s="387">
        <f>IF(Table_1[[#This Row],[Kokonaiskävijämäärä]]&lt;1,0,Table_1[[#This Row],[Kävijämäärä b) aikuiset]]*Table_1[[#This Row],[Tapaamis-kerrat /osallistuja]])</f>
        <v>0</v>
      </c>
      <c r="AA226" s="387">
        <f>IF(Table_1[[#This Row],[Kokonaiskävijämäärä]]&lt;1,0,Table_1[[#This Row],[Kokonaiskävijämäärä]]*Table_1[[#This Row],[Tapaamis-kerrat /osallistuja]])</f>
        <v>0</v>
      </c>
      <c r="AB226" s="379" t="s">
        <v>57</v>
      </c>
      <c r="AC226" s="454"/>
      <c r="AD226" s="455"/>
      <c r="AE226" s="463"/>
      <c r="AF226" s="388" t="s">
        <v>57</v>
      </c>
      <c r="AG226" s="389" t="s">
        <v>57</v>
      </c>
      <c r="AH226" s="390" t="s">
        <v>57</v>
      </c>
      <c r="AI226" s="390" t="s">
        <v>57</v>
      </c>
      <c r="AJ226" s="391" t="s">
        <v>56</v>
      </c>
      <c r="AK226" s="392" t="s">
        <v>57</v>
      </c>
      <c r="AL226" s="392" t="s">
        <v>57</v>
      </c>
      <c r="AM226" s="392" t="s">
        <v>57</v>
      </c>
      <c r="AN226" s="393" t="s">
        <v>57</v>
      </c>
      <c r="AO226" s="394" t="s">
        <v>57</v>
      </c>
    </row>
    <row r="227" spans="1:41" ht="15.75" customHeight="1" x14ac:dyDescent="0.3">
      <c r="A227" s="371"/>
      <c r="B227" s="372"/>
      <c r="C227" s="373" t="s">
        <v>43</v>
      </c>
      <c r="D227" s="374" t="str">
        <f>IF(Table_1[[#This Row],[SISÄLLÖN NIMI]]="","",1)</f>
        <v/>
      </c>
      <c r="E227" s="375"/>
      <c r="F227" s="375"/>
      <c r="G227" s="373" t="s">
        <v>57</v>
      </c>
      <c r="H227" s="376" t="s">
        <v>57</v>
      </c>
      <c r="I227" s="377" t="s">
        <v>57</v>
      </c>
      <c r="J227" s="378" t="s">
        <v>47</v>
      </c>
      <c r="K227" s="376" t="s">
        <v>57</v>
      </c>
      <c r="L227" s="379" t="s">
        <v>57</v>
      </c>
      <c r="M227" s="380"/>
      <c r="N227" s="381" t="s">
        <v>57</v>
      </c>
      <c r="O227" s="382"/>
      <c r="P227" s="380"/>
      <c r="Q227" s="380"/>
      <c r="R227" s="383"/>
      <c r="S227" s="384">
        <f>IF(Table_1[[#This Row],[Kesto (min) /tapaaminen]]&lt;1,0,(Table_1[[#This Row],[Sisältöjen määrä 
]]*Table_1[[#This Row],[Kesto (min) /tapaaminen]]*Table_1[[#This Row],[Tapaamis-kerrat /osallistuja]]))</f>
        <v>0</v>
      </c>
      <c r="T227" s="355" t="str">
        <f>IF(Table_1[[#This Row],[SISÄLLÖN NIMI]]="","",IF(Table_1[[#This Row],[Toteutuminen]]="Ei osallistujia",0,IF(Table_1[[#This Row],[Toteutuminen]]="Peruttu",0,1)))</f>
        <v/>
      </c>
      <c r="U227" s="385"/>
      <c r="V227" s="374"/>
      <c r="W227" s="386"/>
      <c r="X227" s="387">
        <f>Table_1[[#This Row],[Kävijämäärä a) lapset]]+Table_1[[#This Row],[Kävijämäärä b) aikuiset]]</f>
        <v>0</v>
      </c>
      <c r="Y227" s="387">
        <f>IF(Table_1[[#This Row],[Kokonaiskävijämäärä]]&lt;1,0,Table_1[[#This Row],[Kävijämäärä a) lapset]]*Table_1[[#This Row],[Tapaamis-kerrat /osallistuja]])</f>
        <v>0</v>
      </c>
      <c r="Z227" s="387">
        <f>IF(Table_1[[#This Row],[Kokonaiskävijämäärä]]&lt;1,0,Table_1[[#This Row],[Kävijämäärä b) aikuiset]]*Table_1[[#This Row],[Tapaamis-kerrat /osallistuja]])</f>
        <v>0</v>
      </c>
      <c r="AA227" s="387">
        <f>IF(Table_1[[#This Row],[Kokonaiskävijämäärä]]&lt;1,0,Table_1[[#This Row],[Kokonaiskävijämäärä]]*Table_1[[#This Row],[Tapaamis-kerrat /osallistuja]])</f>
        <v>0</v>
      </c>
      <c r="AB227" s="379" t="s">
        <v>57</v>
      </c>
      <c r="AC227" s="454"/>
      <c r="AD227" s="455"/>
      <c r="AE227" s="463"/>
      <c r="AF227" s="388" t="s">
        <v>57</v>
      </c>
      <c r="AG227" s="389" t="s">
        <v>57</v>
      </c>
      <c r="AH227" s="390" t="s">
        <v>57</v>
      </c>
      <c r="AI227" s="390" t="s">
        <v>57</v>
      </c>
      <c r="AJ227" s="391" t="s">
        <v>56</v>
      </c>
      <c r="AK227" s="392" t="s">
        <v>57</v>
      </c>
      <c r="AL227" s="392" t="s">
        <v>57</v>
      </c>
      <c r="AM227" s="392" t="s">
        <v>57</v>
      </c>
      <c r="AN227" s="393" t="s">
        <v>57</v>
      </c>
      <c r="AO227" s="394" t="s">
        <v>57</v>
      </c>
    </row>
    <row r="228" spans="1:41" ht="15.75" customHeight="1" x14ac:dyDescent="0.3">
      <c r="A228" s="371"/>
      <c r="B228" s="372"/>
      <c r="C228" s="373" t="s">
        <v>43</v>
      </c>
      <c r="D228" s="374" t="str">
        <f>IF(Table_1[[#This Row],[SISÄLLÖN NIMI]]="","",1)</f>
        <v/>
      </c>
      <c r="E228" s="375"/>
      <c r="F228" s="375"/>
      <c r="G228" s="373" t="s">
        <v>57</v>
      </c>
      <c r="H228" s="376" t="s">
        <v>57</v>
      </c>
      <c r="I228" s="377" t="s">
        <v>57</v>
      </c>
      <c r="J228" s="378" t="s">
        <v>47</v>
      </c>
      <c r="K228" s="376" t="s">
        <v>57</v>
      </c>
      <c r="L228" s="379" t="s">
        <v>57</v>
      </c>
      <c r="M228" s="380"/>
      <c r="N228" s="381" t="s">
        <v>57</v>
      </c>
      <c r="O228" s="382"/>
      <c r="P228" s="380"/>
      <c r="Q228" s="380"/>
      <c r="R228" s="383"/>
      <c r="S228" s="384">
        <f>IF(Table_1[[#This Row],[Kesto (min) /tapaaminen]]&lt;1,0,(Table_1[[#This Row],[Sisältöjen määrä 
]]*Table_1[[#This Row],[Kesto (min) /tapaaminen]]*Table_1[[#This Row],[Tapaamis-kerrat /osallistuja]]))</f>
        <v>0</v>
      </c>
      <c r="T228" s="355" t="str">
        <f>IF(Table_1[[#This Row],[SISÄLLÖN NIMI]]="","",IF(Table_1[[#This Row],[Toteutuminen]]="Ei osallistujia",0,IF(Table_1[[#This Row],[Toteutuminen]]="Peruttu",0,1)))</f>
        <v/>
      </c>
      <c r="U228" s="385"/>
      <c r="V228" s="374"/>
      <c r="W228" s="386"/>
      <c r="X228" s="387">
        <f>Table_1[[#This Row],[Kävijämäärä a) lapset]]+Table_1[[#This Row],[Kävijämäärä b) aikuiset]]</f>
        <v>0</v>
      </c>
      <c r="Y228" s="387">
        <f>IF(Table_1[[#This Row],[Kokonaiskävijämäärä]]&lt;1,0,Table_1[[#This Row],[Kävijämäärä a) lapset]]*Table_1[[#This Row],[Tapaamis-kerrat /osallistuja]])</f>
        <v>0</v>
      </c>
      <c r="Z228" s="387">
        <f>IF(Table_1[[#This Row],[Kokonaiskävijämäärä]]&lt;1,0,Table_1[[#This Row],[Kävijämäärä b) aikuiset]]*Table_1[[#This Row],[Tapaamis-kerrat /osallistuja]])</f>
        <v>0</v>
      </c>
      <c r="AA228" s="387">
        <f>IF(Table_1[[#This Row],[Kokonaiskävijämäärä]]&lt;1,0,Table_1[[#This Row],[Kokonaiskävijämäärä]]*Table_1[[#This Row],[Tapaamis-kerrat /osallistuja]])</f>
        <v>0</v>
      </c>
      <c r="AB228" s="379" t="s">
        <v>57</v>
      </c>
      <c r="AC228" s="454"/>
      <c r="AD228" s="455"/>
      <c r="AE228" s="463"/>
      <c r="AF228" s="388" t="s">
        <v>57</v>
      </c>
      <c r="AG228" s="389" t="s">
        <v>57</v>
      </c>
      <c r="AH228" s="390" t="s">
        <v>57</v>
      </c>
      <c r="AI228" s="390" t="s">
        <v>57</v>
      </c>
      <c r="AJ228" s="391" t="s">
        <v>56</v>
      </c>
      <c r="AK228" s="392" t="s">
        <v>57</v>
      </c>
      <c r="AL228" s="392" t="s">
        <v>57</v>
      </c>
      <c r="AM228" s="392" t="s">
        <v>57</v>
      </c>
      <c r="AN228" s="393" t="s">
        <v>57</v>
      </c>
      <c r="AO228" s="394" t="s">
        <v>57</v>
      </c>
    </row>
    <row r="229" spans="1:41" ht="15.75" customHeight="1" x14ac:dyDescent="0.3">
      <c r="A229" s="371"/>
      <c r="B229" s="372"/>
      <c r="C229" s="373" t="s">
        <v>43</v>
      </c>
      <c r="D229" s="374" t="str">
        <f>IF(Table_1[[#This Row],[SISÄLLÖN NIMI]]="","",1)</f>
        <v/>
      </c>
      <c r="E229" s="375"/>
      <c r="F229" s="375"/>
      <c r="G229" s="373" t="s">
        <v>57</v>
      </c>
      <c r="H229" s="376" t="s">
        <v>57</v>
      </c>
      <c r="I229" s="377" t="s">
        <v>57</v>
      </c>
      <c r="J229" s="378" t="s">
        <v>47</v>
      </c>
      <c r="K229" s="376" t="s">
        <v>57</v>
      </c>
      <c r="L229" s="379" t="s">
        <v>57</v>
      </c>
      <c r="M229" s="380"/>
      <c r="N229" s="381" t="s">
        <v>57</v>
      </c>
      <c r="O229" s="382"/>
      <c r="P229" s="380"/>
      <c r="Q229" s="380"/>
      <c r="R229" s="383"/>
      <c r="S229" s="384">
        <f>IF(Table_1[[#This Row],[Kesto (min) /tapaaminen]]&lt;1,0,(Table_1[[#This Row],[Sisältöjen määrä 
]]*Table_1[[#This Row],[Kesto (min) /tapaaminen]]*Table_1[[#This Row],[Tapaamis-kerrat /osallistuja]]))</f>
        <v>0</v>
      </c>
      <c r="T229" s="355" t="str">
        <f>IF(Table_1[[#This Row],[SISÄLLÖN NIMI]]="","",IF(Table_1[[#This Row],[Toteutuminen]]="Ei osallistujia",0,IF(Table_1[[#This Row],[Toteutuminen]]="Peruttu",0,1)))</f>
        <v/>
      </c>
      <c r="U229" s="385"/>
      <c r="V229" s="374"/>
      <c r="W229" s="386"/>
      <c r="X229" s="387">
        <f>Table_1[[#This Row],[Kävijämäärä a) lapset]]+Table_1[[#This Row],[Kävijämäärä b) aikuiset]]</f>
        <v>0</v>
      </c>
      <c r="Y229" s="387">
        <f>IF(Table_1[[#This Row],[Kokonaiskävijämäärä]]&lt;1,0,Table_1[[#This Row],[Kävijämäärä a) lapset]]*Table_1[[#This Row],[Tapaamis-kerrat /osallistuja]])</f>
        <v>0</v>
      </c>
      <c r="Z229" s="387">
        <f>IF(Table_1[[#This Row],[Kokonaiskävijämäärä]]&lt;1,0,Table_1[[#This Row],[Kävijämäärä b) aikuiset]]*Table_1[[#This Row],[Tapaamis-kerrat /osallistuja]])</f>
        <v>0</v>
      </c>
      <c r="AA229" s="387">
        <f>IF(Table_1[[#This Row],[Kokonaiskävijämäärä]]&lt;1,0,Table_1[[#This Row],[Kokonaiskävijämäärä]]*Table_1[[#This Row],[Tapaamis-kerrat /osallistuja]])</f>
        <v>0</v>
      </c>
      <c r="AB229" s="379" t="s">
        <v>57</v>
      </c>
      <c r="AC229" s="454"/>
      <c r="AD229" s="455"/>
      <c r="AE229" s="463"/>
      <c r="AF229" s="388" t="s">
        <v>57</v>
      </c>
      <c r="AG229" s="389" t="s">
        <v>57</v>
      </c>
      <c r="AH229" s="390" t="s">
        <v>57</v>
      </c>
      <c r="AI229" s="390" t="s">
        <v>57</v>
      </c>
      <c r="AJ229" s="391" t="s">
        <v>56</v>
      </c>
      <c r="AK229" s="392" t="s">
        <v>57</v>
      </c>
      <c r="AL229" s="392" t="s">
        <v>57</v>
      </c>
      <c r="AM229" s="392" t="s">
        <v>57</v>
      </c>
      <c r="AN229" s="393" t="s">
        <v>57</v>
      </c>
      <c r="AO229" s="394" t="s">
        <v>57</v>
      </c>
    </row>
    <row r="230" spans="1:41" ht="15.75" customHeight="1" x14ac:dyDescent="0.3">
      <c r="A230" s="371"/>
      <c r="B230" s="372"/>
      <c r="C230" s="373" t="s">
        <v>43</v>
      </c>
      <c r="D230" s="374" t="str">
        <f>IF(Table_1[[#This Row],[SISÄLLÖN NIMI]]="","",1)</f>
        <v/>
      </c>
      <c r="E230" s="375"/>
      <c r="F230" s="375"/>
      <c r="G230" s="373" t="s">
        <v>57</v>
      </c>
      <c r="H230" s="376" t="s">
        <v>57</v>
      </c>
      <c r="I230" s="377" t="s">
        <v>57</v>
      </c>
      <c r="J230" s="378" t="s">
        <v>47</v>
      </c>
      <c r="K230" s="376" t="s">
        <v>57</v>
      </c>
      <c r="L230" s="379" t="s">
        <v>57</v>
      </c>
      <c r="M230" s="380"/>
      <c r="N230" s="381" t="s">
        <v>57</v>
      </c>
      <c r="O230" s="382"/>
      <c r="P230" s="380"/>
      <c r="Q230" s="380"/>
      <c r="R230" s="383"/>
      <c r="S230" s="384">
        <f>IF(Table_1[[#This Row],[Kesto (min) /tapaaminen]]&lt;1,0,(Table_1[[#This Row],[Sisältöjen määrä 
]]*Table_1[[#This Row],[Kesto (min) /tapaaminen]]*Table_1[[#This Row],[Tapaamis-kerrat /osallistuja]]))</f>
        <v>0</v>
      </c>
      <c r="T230" s="355" t="str">
        <f>IF(Table_1[[#This Row],[SISÄLLÖN NIMI]]="","",IF(Table_1[[#This Row],[Toteutuminen]]="Ei osallistujia",0,IF(Table_1[[#This Row],[Toteutuminen]]="Peruttu",0,1)))</f>
        <v/>
      </c>
      <c r="U230" s="385"/>
      <c r="V230" s="374"/>
      <c r="W230" s="386"/>
      <c r="X230" s="387">
        <f>Table_1[[#This Row],[Kävijämäärä a) lapset]]+Table_1[[#This Row],[Kävijämäärä b) aikuiset]]</f>
        <v>0</v>
      </c>
      <c r="Y230" s="387">
        <f>IF(Table_1[[#This Row],[Kokonaiskävijämäärä]]&lt;1,0,Table_1[[#This Row],[Kävijämäärä a) lapset]]*Table_1[[#This Row],[Tapaamis-kerrat /osallistuja]])</f>
        <v>0</v>
      </c>
      <c r="Z230" s="387">
        <f>IF(Table_1[[#This Row],[Kokonaiskävijämäärä]]&lt;1,0,Table_1[[#This Row],[Kävijämäärä b) aikuiset]]*Table_1[[#This Row],[Tapaamis-kerrat /osallistuja]])</f>
        <v>0</v>
      </c>
      <c r="AA230" s="387">
        <f>IF(Table_1[[#This Row],[Kokonaiskävijämäärä]]&lt;1,0,Table_1[[#This Row],[Kokonaiskävijämäärä]]*Table_1[[#This Row],[Tapaamis-kerrat /osallistuja]])</f>
        <v>0</v>
      </c>
      <c r="AB230" s="379" t="s">
        <v>57</v>
      </c>
      <c r="AC230" s="454"/>
      <c r="AD230" s="455"/>
      <c r="AE230" s="463"/>
      <c r="AF230" s="388" t="s">
        <v>57</v>
      </c>
      <c r="AG230" s="389" t="s">
        <v>57</v>
      </c>
      <c r="AH230" s="390" t="s">
        <v>57</v>
      </c>
      <c r="AI230" s="390" t="s">
        <v>57</v>
      </c>
      <c r="AJ230" s="391" t="s">
        <v>56</v>
      </c>
      <c r="AK230" s="392" t="s">
        <v>57</v>
      </c>
      <c r="AL230" s="392" t="s">
        <v>57</v>
      </c>
      <c r="AM230" s="392" t="s">
        <v>57</v>
      </c>
      <c r="AN230" s="393" t="s">
        <v>57</v>
      </c>
      <c r="AO230" s="394" t="s">
        <v>57</v>
      </c>
    </row>
    <row r="231" spans="1:41" ht="15.75" customHeight="1" x14ac:dyDescent="0.3">
      <c r="A231" s="371"/>
      <c r="B231" s="372"/>
      <c r="C231" s="373" t="s">
        <v>43</v>
      </c>
      <c r="D231" s="374" t="str">
        <f>IF(Table_1[[#This Row],[SISÄLLÖN NIMI]]="","",1)</f>
        <v/>
      </c>
      <c r="E231" s="375"/>
      <c r="F231" s="375"/>
      <c r="G231" s="373" t="s">
        <v>57</v>
      </c>
      <c r="H231" s="376" t="s">
        <v>57</v>
      </c>
      <c r="I231" s="377" t="s">
        <v>57</v>
      </c>
      <c r="J231" s="378" t="s">
        <v>47</v>
      </c>
      <c r="K231" s="376" t="s">
        <v>57</v>
      </c>
      <c r="L231" s="379" t="s">
        <v>57</v>
      </c>
      <c r="M231" s="380"/>
      <c r="N231" s="381" t="s">
        <v>57</v>
      </c>
      <c r="O231" s="382"/>
      <c r="P231" s="380"/>
      <c r="Q231" s="380"/>
      <c r="R231" s="383"/>
      <c r="S231" s="384">
        <f>IF(Table_1[[#This Row],[Kesto (min) /tapaaminen]]&lt;1,0,(Table_1[[#This Row],[Sisältöjen määrä 
]]*Table_1[[#This Row],[Kesto (min) /tapaaminen]]*Table_1[[#This Row],[Tapaamis-kerrat /osallistuja]]))</f>
        <v>0</v>
      </c>
      <c r="T231" s="355" t="str">
        <f>IF(Table_1[[#This Row],[SISÄLLÖN NIMI]]="","",IF(Table_1[[#This Row],[Toteutuminen]]="Ei osallistujia",0,IF(Table_1[[#This Row],[Toteutuminen]]="Peruttu",0,1)))</f>
        <v/>
      </c>
      <c r="U231" s="385"/>
      <c r="V231" s="374"/>
      <c r="W231" s="386"/>
      <c r="X231" s="387">
        <f>Table_1[[#This Row],[Kävijämäärä a) lapset]]+Table_1[[#This Row],[Kävijämäärä b) aikuiset]]</f>
        <v>0</v>
      </c>
      <c r="Y231" s="387">
        <f>IF(Table_1[[#This Row],[Kokonaiskävijämäärä]]&lt;1,0,Table_1[[#This Row],[Kävijämäärä a) lapset]]*Table_1[[#This Row],[Tapaamis-kerrat /osallistuja]])</f>
        <v>0</v>
      </c>
      <c r="Z231" s="387">
        <f>IF(Table_1[[#This Row],[Kokonaiskävijämäärä]]&lt;1,0,Table_1[[#This Row],[Kävijämäärä b) aikuiset]]*Table_1[[#This Row],[Tapaamis-kerrat /osallistuja]])</f>
        <v>0</v>
      </c>
      <c r="AA231" s="387">
        <f>IF(Table_1[[#This Row],[Kokonaiskävijämäärä]]&lt;1,0,Table_1[[#This Row],[Kokonaiskävijämäärä]]*Table_1[[#This Row],[Tapaamis-kerrat /osallistuja]])</f>
        <v>0</v>
      </c>
      <c r="AB231" s="379" t="s">
        <v>57</v>
      </c>
      <c r="AC231" s="454"/>
      <c r="AD231" s="455"/>
      <c r="AE231" s="463"/>
      <c r="AF231" s="388" t="s">
        <v>57</v>
      </c>
      <c r="AG231" s="389" t="s">
        <v>57</v>
      </c>
      <c r="AH231" s="390" t="s">
        <v>57</v>
      </c>
      <c r="AI231" s="390" t="s">
        <v>57</v>
      </c>
      <c r="AJ231" s="391" t="s">
        <v>56</v>
      </c>
      <c r="AK231" s="392" t="s">
        <v>57</v>
      </c>
      <c r="AL231" s="392" t="s">
        <v>57</v>
      </c>
      <c r="AM231" s="392" t="s">
        <v>57</v>
      </c>
      <c r="AN231" s="393" t="s">
        <v>57</v>
      </c>
      <c r="AO231" s="394" t="s">
        <v>57</v>
      </c>
    </row>
    <row r="232" spans="1:41" ht="15.75" customHeight="1" x14ac:dyDescent="0.3">
      <c r="A232" s="371"/>
      <c r="B232" s="372"/>
      <c r="C232" s="373" t="s">
        <v>43</v>
      </c>
      <c r="D232" s="374" t="str">
        <f>IF(Table_1[[#This Row],[SISÄLLÖN NIMI]]="","",1)</f>
        <v/>
      </c>
      <c r="E232" s="375"/>
      <c r="F232" s="375"/>
      <c r="G232" s="373" t="s">
        <v>57</v>
      </c>
      <c r="H232" s="376" t="s">
        <v>57</v>
      </c>
      <c r="I232" s="377" t="s">
        <v>57</v>
      </c>
      <c r="J232" s="378" t="s">
        <v>47</v>
      </c>
      <c r="K232" s="376" t="s">
        <v>57</v>
      </c>
      <c r="L232" s="379" t="s">
        <v>57</v>
      </c>
      <c r="M232" s="380"/>
      <c r="N232" s="381" t="s">
        <v>57</v>
      </c>
      <c r="O232" s="382"/>
      <c r="P232" s="380"/>
      <c r="Q232" s="380"/>
      <c r="R232" s="383"/>
      <c r="S232" s="384">
        <f>IF(Table_1[[#This Row],[Kesto (min) /tapaaminen]]&lt;1,0,(Table_1[[#This Row],[Sisältöjen määrä 
]]*Table_1[[#This Row],[Kesto (min) /tapaaminen]]*Table_1[[#This Row],[Tapaamis-kerrat /osallistuja]]))</f>
        <v>0</v>
      </c>
      <c r="T232" s="355" t="str">
        <f>IF(Table_1[[#This Row],[SISÄLLÖN NIMI]]="","",IF(Table_1[[#This Row],[Toteutuminen]]="Ei osallistujia",0,IF(Table_1[[#This Row],[Toteutuminen]]="Peruttu",0,1)))</f>
        <v/>
      </c>
      <c r="U232" s="385"/>
      <c r="V232" s="374"/>
      <c r="W232" s="386"/>
      <c r="X232" s="387">
        <f>Table_1[[#This Row],[Kävijämäärä a) lapset]]+Table_1[[#This Row],[Kävijämäärä b) aikuiset]]</f>
        <v>0</v>
      </c>
      <c r="Y232" s="387">
        <f>IF(Table_1[[#This Row],[Kokonaiskävijämäärä]]&lt;1,0,Table_1[[#This Row],[Kävijämäärä a) lapset]]*Table_1[[#This Row],[Tapaamis-kerrat /osallistuja]])</f>
        <v>0</v>
      </c>
      <c r="Z232" s="387">
        <f>IF(Table_1[[#This Row],[Kokonaiskävijämäärä]]&lt;1,0,Table_1[[#This Row],[Kävijämäärä b) aikuiset]]*Table_1[[#This Row],[Tapaamis-kerrat /osallistuja]])</f>
        <v>0</v>
      </c>
      <c r="AA232" s="387">
        <f>IF(Table_1[[#This Row],[Kokonaiskävijämäärä]]&lt;1,0,Table_1[[#This Row],[Kokonaiskävijämäärä]]*Table_1[[#This Row],[Tapaamis-kerrat /osallistuja]])</f>
        <v>0</v>
      </c>
      <c r="AB232" s="379" t="s">
        <v>57</v>
      </c>
      <c r="AC232" s="454"/>
      <c r="AD232" s="455"/>
      <c r="AE232" s="463"/>
      <c r="AF232" s="388" t="s">
        <v>57</v>
      </c>
      <c r="AG232" s="389" t="s">
        <v>57</v>
      </c>
      <c r="AH232" s="390" t="s">
        <v>57</v>
      </c>
      <c r="AI232" s="390" t="s">
        <v>57</v>
      </c>
      <c r="AJ232" s="391" t="s">
        <v>56</v>
      </c>
      <c r="AK232" s="392" t="s">
        <v>57</v>
      </c>
      <c r="AL232" s="392" t="s">
        <v>57</v>
      </c>
      <c r="AM232" s="392" t="s">
        <v>57</v>
      </c>
      <c r="AN232" s="393" t="s">
        <v>57</v>
      </c>
      <c r="AO232" s="394" t="s">
        <v>57</v>
      </c>
    </row>
    <row r="233" spans="1:41" ht="15.75" customHeight="1" x14ac:dyDescent="0.3">
      <c r="A233" s="371"/>
      <c r="B233" s="372"/>
      <c r="C233" s="373" t="s">
        <v>43</v>
      </c>
      <c r="D233" s="374" t="str">
        <f>IF(Table_1[[#This Row],[SISÄLLÖN NIMI]]="","",1)</f>
        <v/>
      </c>
      <c r="E233" s="375"/>
      <c r="F233" s="375"/>
      <c r="G233" s="373" t="s">
        <v>57</v>
      </c>
      <c r="H233" s="376" t="s">
        <v>57</v>
      </c>
      <c r="I233" s="377" t="s">
        <v>57</v>
      </c>
      <c r="J233" s="378" t="s">
        <v>47</v>
      </c>
      <c r="K233" s="376" t="s">
        <v>57</v>
      </c>
      <c r="L233" s="379" t="s">
        <v>57</v>
      </c>
      <c r="M233" s="380"/>
      <c r="N233" s="381" t="s">
        <v>57</v>
      </c>
      <c r="O233" s="382"/>
      <c r="P233" s="380"/>
      <c r="Q233" s="380"/>
      <c r="R233" s="383"/>
      <c r="S233" s="384">
        <f>IF(Table_1[[#This Row],[Kesto (min) /tapaaminen]]&lt;1,0,(Table_1[[#This Row],[Sisältöjen määrä 
]]*Table_1[[#This Row],[Kesto (min) /tapaaminen]]*Table_1[[#This Row],[Tapaamis-kerrat /osallistuja]]))</f>
        <v>0</v>
      </c>
      <c r="T233" s="355" t="str">
        <f>IF(Table_1[[#This Row],[SISÄLLÖN NIMI]]="","",IF(Table_1[[#This Row],[Toteutuminen]]="Ei osallistujia",0,IF(Table_1[[#This Row],[Toteutuminen]]="Peruttu",0,1)))</f>
        <v/>
      </c>
      <c r="U233" s="385"/>
      <c r="V233" s="374"/>
      <c r="W233" s="386"/>
      <c r="X233" s="387">
        <f>Table_1[[#This Row],[Kävijämäärä a) lapset]]+Table_1[[#This Row],[Kävijämäärä b) aikuiset]]</f>
        <v>0</v>
      </c>
      <c r="Y233" s="387">
        <f>IF(Table_1[[#This Row],[Kokonaiskävijämäärä]]&lt;1,0,Table_1[[#This Row],[Kävijämäärä a) lapset]]*Table_1[[#This Row],[Tapaamis-kerrat /osallistuja]])</f>
        <v>0</v>
      </c>
      <c r="Z233" s="387">
        <f>IF(Table_1[[#This Row],[Kokonaiskävijämäärä]]&lt;1,0,Table_1[[#This Row],[Kävijämäärä b) aikuiset]]*Table_1[[#This Row],[Tapaamis-kerrat /osallistuja]])</f>
        <v>0</v>
      </c>
      <c r="AA233" s="387">
        <f>IF(Table_1[[#This Row],[Kokonaiskävijämäärä]]&lt;1,0,Table_1[[#This Row],[Kokonaiskävijämäärä]]*Table_1[[#This Row],[Tapaamis-kerrat /osallistuja]])</f>
        <v>0</v>
      </c>
      <c r="AB233" s="379" t="s">
        <v>57</v>
      </c>
      <c r="AC233" s="454"/>
      <c r="AD233" s="455"/>
      <c r="AE233" s="463"/>
      <c r="AF233" s="388" t="s">
        <v>57</v>
      </c>
      <c r="AG233" s="389" t="s">
        <v>57</v>
      </c>
      <c r="AH233" s="390" t="s">
        <v>57</v>
      </c>
      <c r="AI233" s="390" t="s">
        <v>57</v>
      </c>
      <c r="AJ233" s="391" t="s">
        <v>56</v>
      </c>
      <c r="AK233" s="392" t="s">
        <v>57</v>
      </c>
      <c r="AL233" s="392" t="s">
        <v>57</v>
      </c>
      <c r="AM233" s="392" t="s">
        <v>57</v>
      </c>
      <c r="AN233" s="393" t="s">
        <v>57</v>
      </c>
      <c r="AO233" s="394" t="s">
        <v>57</v>
      </c>
    </row>
    <row r="234" spans="1:41" ht="15.75" customHeight="1" x14ac:dyDescent="0.3">
      <c r="A234" s="371"/>
      <c r="B234" s="372"/>
      <c r="C234" s="373" t="s">
        <v>43</v>
      </c>
      <c r="D234" s="374" t="str">
        <f>IF(Table_1[[#This Row],[SISÄLLÖN NIMI]]="","",1)</f>
        <v/>
      </c>
      <c r="E234" s="375"/>
      <c r="F234" s="375"/>
      <c r="G234" s="373" t="s">
        <v>57</v>
      </c>
      <c r="H234" s="376" t="s">
        <v>57</v>
      </c>
      <c r="I234" s="377" t="s">
        <v>57</v>
      </c>
      <c r="J234" s="378" t="s">
        <v>47</v>
      </c>
      <c r="K234" s="376" t="s">
        <v>57</v>
      </c>
      <c r="L234" s="379" t="s">
        <v>57</v>
      </c>
      <c r="M234" s="380"/>
      <c r="N234" s="381" t="s">
        <v>57</v>
      </c>
      <c r="O234" s="382"/>
      <c r="P234" s="380"/>
      <c r="Q234" s="380"/>
      <c r="R234" s="383"/>
      <c r="S234" s="384">
        <f>IF(Table_1[[#This Row],[Kesto (min) /tapaaminen]]&lt;1,0,(Table_1[[#This Row],[Sisältöjen määrä 
]]*Table_1[[#This Row],[Kesto (min) /tapaaminen]]*Table_1[[#This Row],[Tapaamis-kerrat /osallistuja]]))</f>
        <v>0</v>
      </c>
      <c r="T234" s="355" t="str">
        <f>IF(Table_1[[#This Row],[SISÄLLÖN NIMI]]="","",IF(Table_1[[#This Row],[Toteutuminen]]="Ei osallistujia",0,IF(Table_1[[#This Row],[Toteutuminen]]="Peruttu",0,1)))</f>
        <v/>
      </c>
      <c r="U234" s="385"/>
      <c r="V234" s="374"/>
      <c r="W234" s="386"/>
      <c r="X234" s="387">
        <f>Table_1[[#This Row],[Kävijämäärä a) lapset]]+Table_1[[#This Row],[Kävijämäärä b) aikuiset]]</f>
        <v>0</v>
      </c>
      <c r="Y234" s="387">
        <f>IF(Table_1[[#This Row],[Kokonaiskävijämäärä]]&lt;1,0,Table_1[[#This Row],[Kävijämäärä a) lapset]]*Table_1[[#This Row],[Tapaamis-kerrat /osallistuja]])</f>
        <v>0</v>
      </c>
      <c r="Z234" s="387">
        <f>IF(Table_1[[#This Row],[Kokonaiskävijämäärä]]&lt;1,0,Table_1[[#This Row],[Kävijämäärä b) aikuiset]]*Table_1[[#This Row],[Tapaamis-kerrat /osallistuja]])</f>
        <v>0</v>
      </c>
      <c r="AA234" s="387">
        <f>IF(Table_1[[#This Row],[Kokonaiskävijämäärä]]&lt;1,0,Table_1[[#This Row],[Kokonaiskävijämäärä]]*Table_1[[#This Row],[Tapaamis-kerrat /osallistuja]])</f>
        <v>0</v>
      </c>
      <c r="AB234" s="379" t="s">
        <v>57</v>
      </c>
      <c r="AC234" s="454"/>
      <c r="AD234" s="455"/>
      <c r="AE234" s="463"/>
      <c r="AF234" s="388" t="s">
        <v>57</v>
      </c>
      <c r="AG234" s="389" t="s">
        <v>57</v>
      </c>
      <c r="AH234" s="390" t="s">
        <v>57</v>
      </c>
      <c r="AI234" s="390" t="s">
        <v>57</v>
      </c>
      <c r="AJ234" s="391" t="s">
        <v>56</v>
      </c>
      <c r="AK234" s="392" t="s">
        <v>57</v>
      </c>
      <c r="AL234" s="392" t="s">
        <v>57</v>
      </c>
      <c r="AM234" s="392" t="s">
        <v>57</v>
      </c>
      <c r="AN234" s="393" t="s">
        <v>57</v>
      </c>
      <c r="AO234" s="394" t="s">
        <v>57</v>
      </c>
    </row>
    <row r="235" spans="1:41" ht="15.75" customHeight="1" x14ac:dyDescent="0.3">
      <c r="A235" s="371"/>
      <c r="B235" s="372"/>
      <c r="C235" s="373" t="s">
        <v>43</v>
      </c>
      <c r="D235" s="374" t="str">
        <f>IF(Table_1[[#This Row],[SISÄLLÖN NIMI]]="","",1)</f>
        <v/>
      </c>
      <c r="E235" s="375"/>
      <c r="F235" s="375"/>
      <c r="G235" s="373" t="s">
        <v>57</v>
      </c>
      <c r="H235" s="376" t="s">
        <v>57</v>
      </c>
      <c r="I235" s="377" t="s">
        <v>57</v>
      </c>
      <c r="J235" s="378" t="s">
        <v>47</v>
      </c>
      <c r="K235" s="376" t="s">
        <v>57</v>
      </c>
      <c r="L235" s="379" t="s">
        <v>57</v>
      </c>
      <c r="M235" s="380"/>
      <c r="N235" s="381" t="s">
        <v>57</v>
      </c>
      <c r="O235" s="382"/>
      <c r="P235" s="380"/>
      <c r="Q235" s="380"/>
      <c r="R235" s="383"/>
      <c r="S235" s="384">
        <f>IF(Table_1[[#This Row],[Kesto (min) /tapaaminen]]&lt;1,0,(Table_1[[#This Row],[Sisältöjen määrä 
]]*Table_1[[#This Row],[Kesto (min) /tapaaminen]]*Table_1[[#This Row],[Tapaamis-kerrat /osallistuja]]))</f>
        <v>0</v>
      </c>
      <c r="T235" s="355" t="str">
        <f>IF(Table_1[[#This Row],[SISÄLLÖN NIMI]]="","",IF(Table_1[[#This Row],[Toteutuminen]]="Ei osallistujia",0,IF(Table_1[[#This Row],[Toteutuminen]]="Peruttu",0,1)))</f>
        <v/>
      </c>
      <c r="U235" s="385"/>
      <c r="V235" s="374"/>
      <c r="W235" s="386"/>
      <c r="X235" s="387">
        <f>Table_1[[#This Row],[Kävijämäärä a) lapset]]+Table_1[[#This Row],[Kävijämäärä b) aikuiset]]</f>
        <v>0</v>
      </c>
      <c r="Y235" s="387">
        <f>IF(Table_1[[#This Row],[Kokonaiskävijämäärä]]&lt;1,0,Table_1[[#This Row],[Kävijämäärä a) lapset]]*Table_1[[#This Row],[Tapaamis-kerrat /osallistuja]])</f>
        <v>0</v>
      </c>
      <c r="Z235" s="387">
        <f>IF(Table_1[[#This Row],[Kokonaiskävijämäärä]]&lt;1,0,Table_1[[#This Row],[Kävijämäärä b) aikuiset]]*Table_1[[#This Row],[Tapaamis-kerrat /osallistuja]])</f>
        <v>0</v>
      </c>
      <c r="AA235" s="387">
        <f>IF(Table_1[[#This Row],[Kokonaiskävijämäärä]]&lt;1,0,Table_1[[#This Row],[Kokonaiskävijämäärä]]*Table_1[[#This Row],[Tapaamis-kerrat /osallistuja]])</f>
        <v>0</v>
      </c>
      <c r="AB235" s="379" t="s">
        <v>57</v>
      </c>
      <c r="AC235" s="454"/>
      <c r="AD235" s="455"/>
      <c r="AE235" s="463"/>
      <c r="AF235" s="388" t="s">
        <v>57</v>
      </c>
      <c r="AG235" s="389" t="s">
        <v>57</v>
      </c>
      <c r="AH235" s="390" t="s">
        <v>57</v>
      </c>
      <c r="AI235" s="390" t="s">
        <v>57</v>
      </c>
      <c r="AJ235" s="391" t="s">
        <v>56</v>
      </c>
      <c r="AK235" s="392" t="s">
        <v>57</v>
      </c>
      <c r="AL235" s="392" t="s">
        <v>57</v>
      </c>
      <c r="AM235" s="392" t="s">
        <v>57</v>
      </c>
      <c r="AN235" s="393" t="s">
        <v>57</v>
      </c>
      <c r="AO235" s="394" t="s">
        <v>57</v>
      </c>
    </row>
    <row r="236" spans="1:41" ht="15.75" customHeight="1" x14ac:dyDescent="0.3">
      <c r="A236" s="371"/>
      <c r="B236" s="372"/>
      <c r="C236" s="373" t="s">
        <v>43</v>
      </c>
      <c r="D236" s="374" t="str">
        <f>IF(Table_1[[#This Row],[SISÄLLÖN NIMI]]="","",1)</f>
        <v/>
      </c>
      <c r="E236" s="375"/>
      <c r="F236" s="375"/>
      <c r="G236" s="373" t="s">
        <v>57</v>
      </c>
      <c r="H236" s="376" t="s">
        <v>57</v>
      </c>
      <c r="I236" s="377" t="s">
        <v>57</v>
      </c>
      <c r="J236" s="378" t="s">
        <v>47</v>
      </c>
      <c r="K236" s="376" t="s">
        <v>57</v>
      </c>
      <c r="L236" s="379" t="s">
        <v>57</v>
      </c>
      <c r="M236" s="380"/>
      <c r="N236" s="381" t="s">
        <v>57</v>
      </c>
      <c r="O236" s="382"/>
      <c r="P236" s="380"/>
      <c r="Q236" s="380"/>
      <c r="R236" s="383"/>
      <c r="S236" s="384">
        <f>IF(Table_1[[#This Row],[Kesto (min) /tapaaminen]]&lt;1,0,(Table_1[[#This Row],[Sisältöjen määrä 
]]*Table_1[[#This Row],[Kesto (min) /tapaaminen]]*Table_1[[#This Row],[Tapaamis-kerrat /osallistuja]]))</f>
        <v>0</v>
      </c>
      <c r="T236" s="355" t="str">
        <f>IF(Table_1[[#This Row],[SISÄLLÖN NIMI]]="","",IF(Table_1[[#This Row],[Toteutuminen]]="Ei osallistujia",0,IF(Table_1[[#This Row],[Toteutuminen]]="Peruttu",0,1)))</f>
        <v/>
      </c>
      <c r="U236" s="385"/>
      <c r="V236" s="374"/>
      <c r="W236" s="386"/>
      <c r="X236" s="387">
        <f>Table_1[[#This Row],[Kävijämäärä a) lapset]]+Table_1[[#This Row],[Kävijämäärä b) aikuiset]]</f>
        <v>0</v>
      </c>
      <c r="Y236" s="387">
        <f>IF(Table_1[[#This Row],[Kokonaiskävijämäärä]]&lt;1,0,Table_1[[#This Row],[Kävijämäärä a) lapset]]*Table_1[[#This Row],[Tapaamis-kerrat /osallistuja]])</f>
        <v>0</v>
      </c>
      <c r="Z236" s="387">
        <f>IF(Table_1[[#This Row],[Kokonaiskävijämäärä]]&lt;1,0,Table_1[[#This Row],[Kävijämäärä b) aikuiset]]*Table_1[[#This Row],[Tapaamis-kerrat /osallistuja]])</f>
        <v>0</v>
      </c>
      <c r="AA236" s="387">
        <f>IF(Table_1[[#This Row],[Kokonaiskävijämäärä]]&lt;1,0,Table_1[[#This Row],[Kokonaiskävijämäärä]]*Table_1[[#This Row],[Tapaamis-kerrat /osallistuja]])</f>
        <v>0</v>
      </c>
      <c r="AB236" s="379" t="s">
        <v>57</v>
      </c>
      <c r="AC236" s="454"/>
      <c r="AD236" s="455"/>
      <c r="AE236" s="463"/>
      <c r="AF236" s="388" t="s">
        <v>57</v>
      </c>
      <c r="AG236" s="389" t="s">
        <v>57</v>
      </c>
      <c r="AH236" s="390" t="s">
        <v>57</v>
      </c>
      <c r="AI236" s="390" t="s">
        <v>57</v>
      </c>
      <c r="AJ236" s="391" t="s">
        <v>56</v>
      </c>
      <c r="AK236" s="392" t="s">
        <v>57</v>
      </c>
      <c r="AL236" s="392" t="s">
        <v>57</v>
      </c>
      <c r="AM236" s="392" t="s">
        <v>57</v>
      </c>
      <c r="AN236" s="393" t="s">
        <v>57</v>
      </c>
      <c r="AO236" s="394" t="s">
        <v>57</v>
      </c>
    </row>
    <row r="237" spans="1:41" ht="15.75" customHeight="1" x14ac:dyDescent="0.3">
      <c r="A237" s="371"/>
      <c r="B237" s="372"/>
      <c r="C237" s="373" t="s">
        <v>43</v>
      </c>
      <c r="D237" s="374" t="str">
        <f>IF(Table_1[[#This Row],[SISÄLLÖN NIMI]]="","",1)</f>
        <v/>
      </c>
      <c r="E237" s="375"/>
      <c r="F237" s="375"/>
      <c r="G237" s="373" t="s">
        <v>57</v>
      </c>
      <c r="H237" s="376" t="s">
        <v>57</v>
      </c>
      <c r="I237" s="377" t="s">
        <v>57</v>
      </c>
      <c r="J237" s="378" t="s">
        <v>47</v>
      </c>
      <c r="K237" s="376" t="s">
        <v>57</v>
      </c>
      <c r="L237" s="379" t="s">
        <v>57</v>
      </c>
      <c r="M237" s="380"/>
      <c r="N237" s="381" t="s">
        <v>57</v>
      </c>
      <c r="O237" s="382"/>
      <c r="P237" s="380"/>
      <c r="Q237" s="380"/>
      <c r="R237" s="383"/>
      <c r="S237" s="384">
        <f>IF(Table_1[[#This Row],[Kesto (min) /tapaaminen]]&lt;1,0,(Table_1[[#This Row],[Sisältöjen määrä 
]]*Table_1[[#This Row],[Kesto (min) /tapaaminen]]*Table_1[[#This Row],[Tapaamis-kerrat /osallistuja]]))</f>
        <v>0</v>
      </c>
      <c r="T237" s="355" t="str">
        <f>IF(Table_1[[#This Row],[SISÄLLÖN NIMI]]="","",IF(Table_1[[#This Row],[Toteutuminen]]="Ei osallistujia",0,IF(Table_1[[#This Row],[Toteutuminen]]="Peruttu",0,1)))</f>
        <v/>
      </c>
      <c r="U237" s="385"/>
      <c r="V237" s="374"/>
      <c r="W237" s="386"/>
      <c r="X237" s="387">
        <f>Table_1[[#This Row],[Kävijämäärä a) lapset]]+Table_1[[#This Row],[Kävijämäärä b) aikuiset]]</f>
        <v>0</v>
      </c>
      <c r="Y237" s="387">
        <f>IF(Table_1[[#This Row],[Kokonaiskävijämäärä]]&lt;1,0,Table_1[[#This Row],[Kävijämäärä a) lapset]]*Table_1[[#This Row],[Tapaamis-kerrat /osallistuja]])</f>
        <v>0</v>
      </c>
      <c r="Z237" s="387">
        <f>IF(Table_1[[#This Row],[Kokonaiskävijämäärä]]&lt;1,0,Table_1[[#This Row],[Kävijämäärä b) aikuiset]]*Table_1[[#This Row],[Tapaamis-kerrat /osallistuja]])</f>
        <v>0</v>
      </c>
      <c r="AA237" s="387">
        <f>IF(Table_1[[#This Row],[Kokonaiskävijämäärä]]&lt;1,0,Table_1[[#This Row],[Kokonaiskävijämäärä]]*Table_1[[#This Row],[Tapaamis-kerrat /osallistuja]])</f>
        <v>0</v>
      </c>
      <c r="AB237" s="379" t="s">
        <v>57</v>
      </c>
      <c r="AC237" s="454"/>
      <c r="AD237" s="455"/>
      <c r="AE237" s="463"/>
      <c r="AF237" s="388" t="s">
        <v>57</v>
      </c>
      <c r="AG237" s="389" t="s">
        <v>57</v>
      </c>
      <c r="AH237" s="390" t="s">
        <v>57</v>
      </c>
      <c r="AI237" s="390" t="s">
        <v>57</v>
      </c>
      <c r="AJ237" s="391" t="s">
        <v>56</v>
      </c>
      <c r="AK237" s="392" t="s">
        <v>57</v>
      </c>
      <c r="AL237" s="392" t="s">
        <v>57</v>
      </c>
      <c r="AM237" s="392" t="s">
        <v>57</v>
      </c>
      <c r="AN237" s="393" t="s">
        <v>57</v>
      </c>
      <c r="AO237" s="394" t="s">
        <v>57</v>
      </c>
    </row>
    <row r="238" spans="1:41" ht="15.75" customHeight="1" x14ac:dyDescent="0.3">
      <c r="A238" s="371"/>
      <c r="B238" s="372"/>
      <c r="C238" s="373" t="s">
        <v>43</v>
      </c>
      <c r="D238" s="374" t="str">
        <f>IF(Table_1[[#This Row],[SISÄLLÖN NIMI]]="","",1)</f>
        <v/>
      </c>
      <c r="E238" s="375"/>
      <c r="F238" s="375"/>
      <c r="G238" s="373" t="s">
        <v>57</v>
      </c>
      <c r="H238" s="376" t="s">
        <v>57</v>
      </c>
      <c r="I238" s="377" t="s">
        <v>57</v>
      </c>
      <c r="J238" s="378" t="s">
        <v>47</v>
      </c>
      <c r="K238" s="376" t="s">
        <v>57</v>
      </c>
      <c r="L238" s="379" t="s">
        <v>57</v>
      </c>
      <c r="M238" s="380"/>
      <c r="N238" s="381" t="s">
        <v>57</v>
      </c>
      <c r="O238" s="382"/>
      <c r="P238" s="380"/>
      <c r="Q238" s="380"/>
      <c r="R238" s="383"/>
      <c r="S238" s="384">
        <f>IF(Table_1[[#This Row],[Kesto (min) /tapaaminen]]&lt;1,0,(Table_1[[#This Row],[Sisältöjen määrä 
]]*Table_1[[#This Row],[Kesto (min) /tapaaminen]]*Table_1[[#This Row],[Tapaamis-kerrat /osallistuja]]))</f>
        <v>0</v>
      </c>
      <c r="T238" s="355" t="str">
        <f>IF(Table_1[[#This Row],[SISÄLLÖN NIMI]]="","",IF(Table_1[[#This Row],[Toteutuminen]]="Ei osallistujia",0,IF(Table_1[[#This Row],[Toteutuminen]]="Peruttu",0,1)))</f>
        <v/>
      </c>
      <c r="U238" s="385"/>
      <c r="V238" s="374"/>
      <c r="W238" s="386"/>
      <c r="X238" s="387">
        <f>Table_1[[#This Row],[Kävijämäärä a) lapset]]+Table_1[[#This Row],[Kävijämäärä b) aikuiset]]</f>
        <v>0</v>
      </c>
      <c r="Y238" s="387">
        <f>IF(Table_1[[#This Row],[Kokonaiskävijämäärä]]&lt;1,0,Table_1[[#This Row],[Kävijämäärä a) lapset]]*Table_1[[#This Row],[Tapaamis-kerrat /osallistuja]])</f>
        <v>0</v>
      </c>
      <c r="Z238" s="387">
        <f>IF(Table_1[[#This Row],[Kokonaiskävijämäärä]]&lt;1,0,Table_1[[#This Row],[Kävijämäärä b) aikuiset]]*Table_1[[#This Row],[Tapaamis-kerrat /osallistuja]])</f>
        <v>0</v>
      </c>
      <c r="AA238" s="387">
        <f>IF(Table_1[[#This Row],[Kokonaiskävijämäärä]]&lt;1,0,Table_1[[#This Row],[Kokonaiskävijämäärä]]*Table_1[[#This Row],[Tapaamis-kerrat /osallistuja]])</f>
        <v>0</v>
      </c>
      <c r="AB238" s="379" t="s">
        <v>57</v>
      </c>
      <c r="AC238" s="454"/>
      <c r="AD238" s="455"/>
      <c r="AE238" s="463"/>
      <c r="AF238" s="388" t="s">
        <v>57</v>
      </c>
      <c r="AG238" s="389" t="s">
        <v>57</v>
      </c>
      <c r="AH238" s="390" t="s">
        <v>57</v>
      </c>
      <c r="AI238" s="390" t="s">
        <v>57</v>
      </c>
      <c r="AJ238" s="391" t="s">
        <v>56</v>
      </c>
      <c r="AK238" s="392" t="s">
        <v>57</v>
      </c>
      <c r="AL238" s="392" t="s">
        <v>57</v>
      </c>
      <c r="AM238" s="392" t="s">
        <v>57</v>
      </c>
      <c r="AN238" s="393" t="s">
        <v>57</v>
      </c>
      <c r="AO238" s="394" t="s">
        <v>57</v>
      </c>
    </row>
    <row r="239" spans="1:41" ht="15.75" customHeight="1" x14ac:dyDescent="0.3">
      <c r="A239" s="371"/>
      <c r="B239" s="372"/>
      <c r="C239" s="373" t="s">
        <v>43</v>
      </c>
      <c r="D239" s="374" t="str">
        <f>IF(Table_1[[#This Row],[SISÄLLÖN NIMI]]="","",1)</f>
        <v/>
      </c>
      <c r="E239" s="375"/>
      <c r="F239" s="375"/>
      <c r="G239" s="373" t="s">
        <v>57</v>
      </c>
      <c r="H239" s="376" t="s">
        <v>57</v>
      </c>
      <c r="I239" s="377" t="s">
        <v>57</v>
      </c>
      <c r="J239" s="378" t="s">
        <v>47</v>
      </c>
      <c r="K239" s="376" t="s">
        <v>57</v>
      </c>
      <c r="L239" s="379" t="s">
        <v>57</v>
      </c>
      <c r="M239" s="380"/>
      <c r="N239" s="381" t="s">
        <v>57</v>
      </c>
      <c r="O239" s="382"/>
      <c r="P239" s="380"/>
      <c r="Q239" s="380"/>
      <c r="R239" s="383"/>
      <c r="S239" s="384">
        <f>IF(Table_1[[#This Row],[Kesto (min) /tapaaminen]]&lt;1,0,(Table_1[[#This Row],[Sisältöjen määrä 
]]*Table_1[[#This Row],[Kesto (min) /tapaaminen]]*Table_1[[#This Row],[Tapaamis-kerrat /osallistuja]]))</f>
        <v>0</v>
      </c>
      <c r="T239" s="355" t="str">
        <f>IF(Table_1[[#This Row],[SISÄLLÖN NIMI]]="","",IF(Table_1[[#This Row],[Toteutuminen]]="Ei osallistujia",0,IF(Table_1[[#This Row],[Toteutuminen]]="Peruttu",0,1)))</f>
        <v/>
      </c>
      <c r="U239" s="385"/>
      <c r="V239" s="374"/>
      <c r="W239" s="386"/>
      <c r="X239" s="387">
        <f>Table_1[[#This Row],[Kävijämäärä a) lapset]]+Table_1[[#This Row],[Kävijämäärä b) aikuiset]]</f>
        <v>0</v>
      </c>
      <c r="Y239" s="387">
        <f>IF(Table_1[[#This Row],[Kokonaiskävijämäärä]]&lt;1,0,Table_1[[#This Row],[Kävijämäärä a) lapset]]*Table_1[[#This Row],[Tapaamis-kerrat /osallistuja]])</f>
        <v>0</v>
      </c>
      <c r="Z239" s="387">
        <f>IF(Table_1[[#This Row],[Kokonaiskävijämäärä]]&lt;1,0,Table_1[[#This Row],[Kävijämäärä b) aikuiset]]*Table_1[[#This Row],[Tapaamis-kerrat /osallistuja]])</f>
        <v>0</v>
      </c>
      <c r="AA239" s="387">
        <f>IF(Table_1[[#This Row],[Kokonaiskävijämäärä]]&lt;1,0,Table_1[[#This Row],[Kokonaiskävijämäärä]]*Table_1[[#This Row],[Tapaamis-kerrat /osallistuja]])</f>
        <v>0</v>
      </c>
      <c r="AB239" s="379" t="s">
        <v>57</v>
      </c>
      <c r="AC239" s="454"/>
      <c r="AD239" s="455"/>
      <c r="AE239" s="463"/>
      <c r="AF239" s="388" t="s">
        <v>57</v>
      </c>
      <c r="AG239" s="389" t="s">
        <v>57</v>
      </c>
      <c r="AH239" s="390" t="s">
        <v>57</v>
      </c>
      <c r="AI239" s="390" t="s">
        <v>57</v>
      </c>
      <c r="AJ239" s="391" t="s">
        <v>56</v>
      </c>
      <c r="AK239" s="392" t="s">
        <v>57</v>
      </c>
      <c r="AL239" s="392" t="s">
        <v>57</v>
      </c>
      <c r="AM239" s="392" t="s">
        <v>57</v>
      </c>
      <c r="AN239" s="393" t="s">
        <v>57</v>
      </c>
      <c r="AO239" s="394" t="s">
        <v>57</v>
      </c>
    </row>
    <row r="240" spans="1:41" ht="15.75" customHeight="1" x14ac:dyDescent="0.3">
      <c r="A240" s="371"/>
      <c r="B240" s="372"/>
      <c r="C240" s="373" t="s">
        <v>43</v>
      </c>
      <c r="D240" s="374" t="str">
        <f>IF(Table_1[[#This Row],[SISÄLLÖN NIMI]]="","",1)</f>
        <v/>
      </c>
      <c r="E240" s="375"/>
      <c r="F240" s="375"/>
      <c r="G240" s="373" t="s">
        <v>57</v>
      </c>
      <c r="H240" s="376" t="s">
        <v>57</v>
      </c>
      <c r="I240" s="377" t="s">
        <v>57</v>
      </c>
      <c r="J240" s="378" t="s">
        <v>47</v>
      </c>
      <c r="K240" s="376" t="s">
        <v>57</v>
      </c>
      <c r="L240" s="379" t="s">
        <v>57</v>
      </c>
      <c r="M240" s="380"/>
      <c r="N240" s="381" t="s">
        <v>57</v>
      </c>
      <c r="O240" s="382"/>
      <c r="P240" s="380"/>
      <c r="Q240" s="380"/>
      <c r="R240" s="383"/>
      <c r="S240" s="384">
        <f>IF(Table_1[[#This Row],[Kesto (min) /tapaaminen]]&lt;1,0,(Table_1[[#This Row],[Sisältöjen määrä 
]]*Table_1[[#This Row],[Kesto (min) /tapaaminen]]*Table_1[[#This Row],[Tapaamis-kerrat /osallistuja]]))</f>
        <v>0</v>
      </c>
      <c r="T240" s="355" t="str">
        <f>IF(Table_1[[#This Row],[SISÄLLÖN NIMI]]="","",IF(Table_1[[#This Row],[Toteutuminen]]="Ei osallistujia",0,IF(Table_1[[#This Row],[Toteutuminen]]="Peruttu",0,1)))</f>
        <v/>
      </c>
      <c r="U240" s="385"/>
      <c r="V240" s="374"/>
      <c r="W240" s="386"/>
      <c r="X240" s="387">
        <f>Table_1[[#This Row],[Kävijämäärä a) lapset]]+Table_1[[#This Row],[Kävijämäärä b) aikuiset]]</f>
        <v>0</v>
      </c>
      <c r="Y240" s="387">
        <f>IF(Table_1[[#This Row],[Kokonaiskävijämäärä]]&lt;1,0,Table_1[[#This Row],[Kävijämäärä a) lapset]]*Table_1[[#This Row],[Tapaamis-kerrat /osallistuja]])</f>
        <v>0</v>
      </c>
      <c r="Z240" s="387">
        <f>IF(Table_1[[#This Row],[Kokonaiskävijämäärä]]&lt;1,0,Table_1[[#This Row],[Kävijämäärä b) aikuiset]]*Table_1[[#This Row],[Tapaamis-kerrat /osallistuja]])</f>
        <v>0</v>
      </c>
      <c r="AA240" s="387">
        <f>IF(Table_1[[#This Row],[Kokonaiskävijämäärä]]&lt;1,0,Table_1[[#This Row],[Kokonaiskävijämäärä]]*Table_1[[#This Row],[Tapaamis-kerrat /osallistuja]])</f>
        <v>0</v>
      </c>
      <c r="AB240" s="379" t="s">
        <v>57</v>
      </c>
      <c r="AC240" s="454"/>
      <c r="AD240" s="455"/>
      <c r="AE240" s="463"/>
      <c r="AF240" s="388" t="s">
        <v>57</v>
      </c>
      <c r="AG240" s="389" t="s">
        <v>57</v>
      </c>
      <c r="AH240" s="390" t="s">
        <v>57</v>
      </c>
      <c r="AI240" s="390" t="s">
        <v>57</v>
      </c>
      <c r="AJ240" s="391" t="s">
        <v>56</v>
      </c>
      <c r="AK240" s="392" t="s">
        <v>57</v>
      </c>
      <c r="AL240" s="392" t="s">
        <v>57</v>
      </c>
      <c r="AM240" s="392" t="s">
        <v>57</v>
      </c>
      <c r="AN240" s="393" t="s">
        <v>57</v>
      </c>
      <c r="AO240" s="394" t="s">
        <v>57</v>
      </c>
    </row>
    <row r="241" spans="1:41" ht="15.75" customHeight="1" x14ac:dyDescent="0.3">
      <c r="A241" s="371"/>
      <c r="B241" s="372"/>
      <c r="C241" s="373" t="s">
        <v>43</v>
      </c>
      <c r="D241" s="374" t="str">
        <f>IF(Table_1[[#This Row],[SISÄLLÖN NIMI]]="","",1)</f>
        <v/>
      </c>
      <c r="E241" s="375"/>
      <c r="F241" s="375"/>
      <c r="G241" s="373" t="s">
        <v>57</v>
      </c>
      <c r="H241" s="376" t="s">
        <v>57</v>
      </c>
      <c r="I241" s="377" t="s">
        <v>57</v>
      </c>
      <c r="J241" s="378" t="s">
        <v>47</v>
      </c>
      <c r="K241" s="376" t="s">
        <v>57</v>
      </c>
      <c r="L241" s="379" t="s">
        <v>57</v>
      </c>
      <c r="M241" s="380"/>
      <c r="N241" s="381" t="s">
        <v>57</v>
      </c>
      <c r="O241" s="382"/>
      <c r="P241" s="380"/>
      <c r="Q241" s="380"/>
      <c r="R241" s="383"/>
      <c r="S241" s="384">
        <f>IF(Table_1[[#This Row],[Kesto (min) /tapaaminen]]&lt;1,0,(Table_1[[#This Row],[Sisältöjen määrä 
]]*Table_1[[#This Row],[Kesto (min) /tapaaminen]]*Table_1[[#This Row],[Tapaamis-kerrat /osallistuja]]))</f>
        <v>0</v>
      </c>
      <c r="T241" s="355" t="str">
        <f>IF(Table_1[[#This Row],[SISÄLLÖN NIMI]]="","",IF(Table_1[[#This Row],[Toteutuminen]]="Ei osallistujia",0,IF(Table_1[[#This Row],[Toteutuminen]]="Peruttu",0,1)))</f>
        <v/>
      </c>
      <c r="U241" s="385"/>
      <c r="V241" s="374"/>
      <c r="W241" s="386"/>
      <c r="X241" s="387">
        <f>Table_1[[#This Row],[Kävijämäärä a) lapset]]+Table_1[[#This Row],[Kävijämäärä b) aikuiset]]</f>
        <v>0</v>
      </c>
      <c r="Y241" s="387">
        <f>IF(Table_1[[#This Row],[Kokonaiskävijämäärä]]&lt;1,0,Table_1[[#This Row],[Kävijämäärä a) lapset]]*Table_1[[#This Row],[Tapaamis-kerrat /osallistuja]])</f>
        <v>0</v>
      </c>
      <c r="Z241" s="387">
        <f>IF(Table_1[[#This Row],[Kokonaiskävijämäärä]]&lt;1,0,Table_1[[#This Row],[Kävijämäärä b) aikuiset]]*Table_1[[#This Row],[Tapaamis-kerrat /osallistuja]])</f>
        <v>0</v>
      </c>
      <c r="AA241" s="387">
        <f>IF(Table_1[[#This Row],[Kokonaiskävijämäärä]]&lt;1,0,Table_1[[#This Row],[Kokonaiskävijämäärä]]*Table_1[[#This Row],[Tapaamis-kerrat /osallistuja]])</f>
        <v>0</v>
      </c>
      <c r="AB241" s="379" t="s">
        <v>57</v>
      </c>
      <c r="AC241" s="454"/>
      <c r="AD241" s="455"/>
      <c r="AE241" s="463"/>
      <c r="AF241" s="388" t="s">
        <v>57</v>
      </c>
      <c r="AG241" s="389" t="s">
        <v>57</v>
      </c>
      <c r="AH241" s="390" t="s">
        <v>57</v>
      </c>
      <c r="AI241" s="390" t="s">
        <v>57</v>
      </c>
      <c r="AJ241" s="391" t="s">
        <v>56</v>
      </c>
      <c r="AK241" s="392" t="s">
        <v>57</v>
      </c>
      <c r="AL241" s="392" t="s">
        <v>57</v>
      </c>
      <c r="AM241" s="392" t="s">
        <v>57</v>
      </c>
      <c r="AN241" s="393" t="s">
        <v>57</v>
      </c>
      <c r="AO241" s="394" t="s">
        <v>57</v>
      </c>
    </row>
    <row r="242" spans="1:41" ht="15.75" customHeight="1" x14ac:dyDescent="0.3">
      <c r="A242" s="371"/>
      <c r="B242" s="372"/>
      <c r="C242" s="373" t="s">
        <v>43</v>
      </c>
      <c r="D242" s="374" t="str">
        <f>IF(Table_1[[#This Row],[SISÄLLÖN NIMI]]="","",1)</f>
        <v/>
      </c>
      <c r="E242" s="375"/>
      <c r="F242" s="375"/>
      <c r="G242" s="373" t="s">
        <v>57</v>
      </c>
      <c r="H242" s="376" t="s">
        <v>57</v>
      </c>
      <c r="I242" s="377" t="s">
        <v>57</v>
      </c>
      <c r="J242" s="378" t="s">
        <v>47</v>
      </c>
      <c r="K242" s="376" t="s">
        <v>57</v>
      </c>
      <c r="L242" s="379" t="s">
        <v>57</v>
      </c>
      <c r="M242" s="380"/>
      <c r="N242" s="381" t="s">
        <v>57</v>
      </c>
      <c r="O242" s="382"/>
      <c r="P242" s="380"/>
      <c r="Q242" s="380"/>
      <c r="R242" s="383"/>
      <c r="S242" s="384">
        <f>IF(Table_1[[#This Row],[Kesto (min) /tapaaminen]]&lt;1,0,(Table_1[[#This Row],[Sisältöjen määrä 
]]*Table_1[[#This Row],[Kesto (min) /tapaaminen]]*Table_1[[#This Row],[Tapaamis-kerrat /osallistuja]]))</f>
        <v>0</v>
      </c>
      <c r="T242" s="355" t="str">
        <f>IF(Table_1[[#This Row],[SISÄLLÖN NIMI]]="","",IF(Table_1[[#This Row],[Toteutuminen]]="Ei osallistujia",0,IF(Table_1[[#This Row],[Toteutuminen]]="Peruttu",0,1)))</f>
        <v/>
      </c>
      <c r="U242" s="385"/>
      <c r="V242" s="374"/>
      <c r="W242" s="386"/>
      <c r="X242" s="387">
        <f>Table_1[[#This Row],[Kävijämäärä a) lapset]]+Table_1[[#This Row],[Kävijämäärä b) aikuiset]]</f>
        <v>0</v>
      </c>
      <c r="Y242" s="387">
        <f>IF(Table_1[[#This Row],[Kokonaiskävijämäärä]]&lt;1,0,Table_1[[#This Row],[Kävijämäärä a) lapset]]*Table_1[[#This Row],[Tapaamis-kerrat /osallistuja]])</f>
        <v>0</v>
      </c>
      <c r="Z242" s="387">
        <f>IF(Table_1[[#This Row],[Kokonaiskävijämäärä]]&lt;1,0,Table_1[[#This Row],[Kävijämäärä b) aikuiset]]*Table_1[[#This Row],[Tapaamis-kerrat /osallistuja]])</f>
        <v>0</v>
      </c>
      <c r="AA242" s="387">
        <f>IF(Table_1[[#This Row],[Kokonaiskävijämäärä]]&lt;1,0,Table_1[[#This Row],[Kokonaiskävijämäärä]]*Table_1[[#This Row],[Tapaamis-kerrat /osallistuja]])</f>
        <v>0</v>
      </c>
      <c r="AB242" s="379" t="s">
        <v>57</v>
      </c>
      <c r="AC242" s="454"/>
      <c r="AD242" s="455"/>
      <c r="AE242" s="463"/>
      <c r="AF242" s="388" t="s">
        <v>57</v>
      </c>
      <c r="AG242" s="389" t="s">
        <v>57</v>
      </c>
      <c r="AH242" s="390" t="s">
        <v>57</v>
      </c>
      <c r="AI242" s="390" t="s">
        <v>57</v>
      </c>
      <c r="AJ242" s="391" t="s">
        <v>56</v>
      </c>
      <c r="AK242" s="392" t="s">
        <v>57</v>
      </c>
      <c r="AL242" s="392" t="s">
        <v>57</v>
      </c>
      <c r="AM242" s="392" t="s">
        <v>57</v>
      </c>
      <c r="AN242" s="393" t="s">
        <v>57</v>
      </c>
      <c r="AO242" s="394" t="s">
        <v>57</v>
      </c>
    </row>
    <row r="243" spans="1:41" ht="15.75" customHeight="1" x14ac:dyDescent="0.3">
      <c r="A243" s="371"/>
      <c r="B243" s="372"/>
      <c r="C243" s="373" t="s">
        <v>43</v>
      </c>
      <c r="D243" s="374" t="str">
        <f>IF(Table_1[[#This Row],[SISÄLLÖN NIMI]]="","",1)</f>
        <v/>
      </c>
      <c r="E243" s="375"/>
      <c r="F243" s="375"/>
      <c r="G243" s="373" t="s">
        <v>57</v>
      </c>
      <c r="H243" s="376" t="s">
        <v>57</v>
      </c>
      <c r="I243" s="377" t="s">
        <v>57</v>
      </c>
      <c r="J243" s="378" t="s">
        <v>47</v>
      </c>
      <c r="K243" s="376" t="s">
        <v>57</v>
      </c>
      <c r="L243" s="379" t="s">
        <v>57</v>
      </c>
      <c r="M243" s="380"/>
      <c r="N243" s="381" t="s">
        <v>57</v>
      </c>
      <c r="O243" s="382"/>
      <c r="P243" s="380"/>
      <c r="Q243" s="380"/>
      <c r="R243" s="383"/>
      <c r="S243" s="384">
        <f>IF(Table_1[[#This Row],[Kesto (min) /tapaaminen]]&lt;1,0,(Table_1[[#This Row],[Sisältöjen määrä 
]]*Table_1[[#This Row],[Kesto (min) /tapaaminen]]*Table_1[[#This Row],[Tapaamis-kerrat /osallistuja]]))</f>
        <v>0</v>
      </c>
      <c r="T243" s="355" t="str">
        <f>IF(Table_1[[#This Row],[SISÄLLÖN NIMI]]="","",IF(Table_1[[#This Row],[Toteutuminen]]="Ei osallistujia",0,IF(Table_1[[#This Row],[Toteutuminen]]="Peruttu",0,1)))</f>
        <v/>
      </c>
      <c r="U243" s="385"/>
      <c r="V243" s="374"/>
      <c r="W243" s="386"/>
      <c r="X243" s="387">
        <f>Table_1[[#This Row],[Kävijämäärä a) lapset]]+Table_1[[#This Row],[Kävijämäärä b) aikuiset]]</f>
        <v>0</v>
      </c>
      <c r="Y243" s="387">
        <f>IF(Table_1[[#This Row],[Kokonaiskävijämäärä]]&lt;1,0,Table_1[[#This Row],[Kävijämäärä a) lapset]]*Table_1[[#This Row],[Tapaamis-kerrat /osallistuja]])</f>
        <v>0</v>
      </c>
      <c r="Z243" s="387">
        <f>IF(Table_1[[#This Row],[Kokonaiskävijämäärä]]&lt;1,0,Table_1[[#This Row],[Kävijämäärä b) aikuiset]]*Table_1[[#This Row],[Tapaamis-kerrat /osallistuja]])</f>
        <v>0</v>
      </c>
      <c r="AA243" s="387">
        <f>IF(Table_1[[#This Row],[Kokonaiskävijämäärä]]&lt;1,0,Table_1[[#This Row],[Kokonaiskävijämäärä]]*Table_1[[#This Row],[Tapaamis-kerrat /osallistuja]])</f>
        <v>0</v>
      </c>
      <c r="AB243" s="379" t="s">
        <v>57</v>
      </c>
      <c r="AC243" s="454"/>
      <c r="AD243" s="455"/>
      <c r="AE243" s="463"/>
      <c r="AF243" s="388" t="s">
        <v>57</v>
      </c>
      <c r="AG243" s="389" t="s">
        <v>57</v>
      </c>
      <c r="AH243" s="390" t="s">
        <v>57</v>
      </c>
      <c r="AI243" s="390" t="s">
        <v>57</v>
      </c>
      <c r="AJ243" s="391" t="s">
        <v>56</v>
      </c>
      <c r="AK243" s="392" t="s">
        <v>57</v>
      </c>
      <c r="AL243" s="392" t="s">
        <v>57</v>
      </c>
      <c r="AM243" s="392" t="s">
        <v>57</v>
      </c>
      <c r="AN243" s="393" t="s">
        <v>57</v>
      </c>
      <c r="AO243" s="394" t="s">
        <v>57</v>
      </c>
    </row>
    <row r="244" spans="1:41" ht="15.75" customHeight="1" x14ac:dyDescent="0.3">
      <c r="A244" s="371"/>
      <c r="B244" s="372"/>
      <c r="C244" s="373" t="s">
        <v>43</v>
      </c>
      <c r="D244" s="374" t="str">
        <f>IF(Table_1[[#This Row],[SISÄLLÖN NIMI]]="","",1)</f>
        <v/>
      </c>
      <c r="E244" s="375"/>
      <c r="F244" s="375"/>
      <c r="G244" s="373" t="s">
        <v>57</v>
      </c>
      <c r="H244" s="376" t="s">
        <v>57</v>
      </c>
      <c r="I244" s="377" t="s">
        <v>57</v>
      </c>
      <c r="J244" s="378" t="s">
        <v>47</v>
      </c>
      <c r="K244" s="376" t="s">
        <v>57</v>
      </c>
      <c r="L244" s="379" t="s">
        <v>57</v>
      </c>
      <c r="M244" s="380"/>
      <c r="N244" s="381" t="s">
        <v>57</v>
      </c>
      <c r="O244" s="382"/>
      <c r="P244" s="380"/>
      <c r="Q244" s="380"/>
      <c r="R244" s="383"/>
      <c r="S244" s="384">
        <f>IF(Table_1[[#This Row],[Kesto (min) /tapaaminen]]&lt;1,0,(Table_1[[#This Row],[Sisältöjen määrä 
]]*Table_1[[#This Row],[Kesto (min) /tapaaminen]]*Table_1[[#This Row],[Tapaamis-kerrat /osallistuja]]))</f>
        <v>0</v>
      </c>
      <c r="T244" s="355" t="str">
        <f>IF(Table_1[[#This Row],[SISÄLLÖN NIMI]]="","",IF(Table_1[[#This Row],[Toteutuminen]]="Ei osallistujia",0,IF(Table_1[[#This Row],[Toteutuminen]]="Peruttu",0,1)))</f>
        <v/>
      </c>
      <c r="U244" s="385"/>
      <c r="V244" s="374"/>
      <c r="W244" s="386"/>
      <c r="X244" s="387">
        <f>Table_1[[#This Row],[Kävijämäärä a) lapset]]+Table_1[[#This Row],[Kävijämäärä b) aikuiset]]</f>
        <v>0</v>
      </c>
      <c r="Y244" s="387">
        <f>IF(Table_1[[#This Row],[Kokonaiskävijämäärä]]&lt;1,0,Table_1[[#This Row],[Kävijämäärä a) lapset]]*Table_1[[#This Row],[Tapaamis-kerrat /osallistuja]])</f>
        <v>0</v>
      </c>
      <c r="Z244" s="387">
        <f>IF(Table_1[[#This Row],[Kokonaiskävijämäärä]]&lt;1,0,Table_1[[#This Row],[Kävijämäärä b) aikuiset]]*Table_1[[#This Row],[Tapaamis-kerrat /osallistuja]])</f>
        <v>0</v>
      </c>
      <c r="AA244" s="387">
        <f>IF(Table_1[[#This Row],[Kokonaiskävijämäärä]]&lt;1,0,Table_1[[#This Row],[Kokonaiskävijämäärä]]*Table_1[[#This Row],[Tapaamis-kerrat /osallistuja]])</f>
        <v>0</v>
      </c>
      <c r="AB244" s="379" t="s">
        <v>57</v>
      </c>
      <c r="AC244" s="454"/>
      <c r="AD244" s="455"/>
      <c r="AE244" s="463"/>
      <c r="AF244" s="388" t="s">
        <v>57</v>
      </c>
      <c r="AG244" s="389" t="s">
        <v>57</v>
      </c>
      <c r="AH244" s="390" t="s">
        <v>57</v>
      </c>
      <c r="AI244" s="390" t="s">
        <v>57</v>
      </c>
      <c r="AJ244" s="391" t="s">
        <v>56</v>
      </c>
      <c r="AK244" s="392" t="s">
        <v>57</v>
      </c>
      <c r="AL244" s="392" t="s">
        <v>57</v>
      </c>
      <c r="AM244" s="392" t="s">
        <v>57</v>
      </c>
      <c r="AN244" s="393" t="s">
        <v>57</v>
      </c>
      <c r="AO244" s="394" t="s">
        <v>57</v>
      </c>
    </row>
    <row r="245" spans="1:41" ht="15.75" customHeight="1" x14ac:dyDescent="0.3">
      <c r="A245" s="371"/>
      <c r="B245" s="372"/>
      <c r="C245" s="373" t="s">
        <v>43</v>
      </c>
      <c r="D245" s="374" t="str">
        <f>IF(Table_1[[#This Row],[SISÄLLÖN NIMI]]="","",1)</f>
        <v/>
      </c>
      <c r="E245" s="375"/>
      <c r="F245" s="375"/>
      <c r="G245" s="373" t="s">
        <v>57</v>
      </c>
      <c r="H245" s="376" t="s">
        <v>57</v>
      </c>
      <c r="I245" s="377" t="s">
        <v>57</v>
      </c>
      <c r="J245" s="378" t="s">
        <v>47</v>
      </c>
      <c r="K245" s="376" t="s">
        <v>57</v>
      </c>
      <c r="L245" s="379" t="s">
        <v>57</v>
      </c>
      <c r="M245" s="380"/>
      <c r="N245" s="381" t="s">
        <v>57</v>
      </c>
      <c r="O245" s="382"/>
      <c r="P245" s="380"/>
      <c r="Q245" s="380"/>
      <c r="R245" s="383"/>
      <c r="S245" s="384">
        <f>IF(Table_1[[#This Row],[Kesto (min) /tapaaminen]]&lt;1,0,(Table_1[[#This Row],[Sisältöjen määrä 
]]*Table_1[[#This Row],[Kesto (min) /tapaaminen]]*Table_1[[#This Row],[Tapaamis-kerrat /osallistuja]]))</f>
        <v>0</v>
      </c>
      <c r="T245" s="355" t="str">
        <f>IF(Table_1[[#This Row],[SISÄLLÖN NIMI]]="","",IF(Table_1[[#This Row],[Toteutuminen]]="Ei osallistujia",0,IF(Table_1[[#This Row],[Toteutuminen]]="Peruttu",0,1)))</f>
        <v/>
      </c>
      <c r="U245" s="385"/>
      <c r="V245" s="374"/>
      <c r="W245" s="386"/>
      <c r="X245" s="387">
        <f>Table_1[[#This Row],[Kävijämäärä a) lapset]]+Table_1[[#This Row],[Kävijämäärä b) aikuiset]]</f>
        <v>0</v>
      </c>
      <c r="Y245" s="387">
        <f>IF(Table_1[[#This Row],[Kokonaiskävijämäärä]]&lt;1,0,Table_1[[#This Row],[Kävijämäärä a) lapset]]*Table_1[[#This Row],[Tapaamis-kerrat /osallistuja]])</f>
        <v>0</v>
      </c>
      <c r="Z245" s="387">
        <f>IF(Table_1[[#This Row],[Kokonaiskävijämäärä]]&lt;1,0,Table_1[[#This Row],[Kävijämäärä b) aikuiset]]*Table_1[[#This Row],[Tapaamis-kerrat /osallistuja]])</f>
        <v>0</v>
      </c>
      <c r="AA245" s="387">
        <f>IF(Table_1[[#This Row],[Kokonaiskävijämäärä]]&lt;1,0,Table_1[[#This Row],[Kokonaiskävijämäärä]]*Table_1[[#This Row],[Tapaamis-kerrat /osallistuja]])</f>
        <v>0</v>
      </c>
      <c r="AB245" s="379" t="s">
        <v>57</v>
      </c>
      <c r="AC245" s="454"/>
      <c r="AD245" s="455"/>
      <c r="AE245" s="463"/>
      <c r="AF245" s="388" t="s">
        <v>57</v>
      </c>
      <c r="AG245" s="389" t="s">
        <v>57</v>
      </c>
      <c r="AH245" s="390" t="s">
        <v>57</v>
      </c>
      <c r="AI245" s="390" t="s">
        <v>57</v>
      </c>
      <c r="AJ245" s="391" t="s">
        <v>56</v>
      </c>
      <c r="AK245" s="392" t="s">
        <v>57</v>
      </c>
      <c r="AL245" s="392" t="s">
        <v>57</v>
      </c>
      <c r="AM245" s="392" t="s">
        <v>57</v>
      </c>
      <c r="AN245" s="393" t="s">
        <v>57</v>
      </c>
      <c r="AO245" s="394" t="s">
        <v>57</v>
      </c>
    </row>
    <row r="246" spans="1:41" ht="15.75" customHeight="1" x14ac:dyDescent="0.3">
      <c r="A246" s="371"/>
      <c r="B246" s="372"/>
      <c r="C246" s="373" t="s">
        <v>43</v>
      </c>
      <c r="D246" s="374" t="str">
        <f>IF(Table_1[[#This Row],[SISÄLLÖN NIMI]]="","",1)</f>
        <v/>
      </c>
      <c r="E246" s="375"/>
      <c r="F246" s="375"/>
      <c r="G246" s="373" t="s">
        <v>57</v>
      </c>
      <c r="H246" s="376" t="s">
        <v>57</v>
      </c>
      <c r="I246" s="377" t="s">
        <v>57</v>
      </c>
      <c r="J246" s="378" t="s">
        <v>47</v>
      </c>
      <c r="K246" s="376" t="s">
        <v>57</v>
      </c>
      <c r="L246" s="379" t="s">
        <v>57</v>
      </c>
      <c r="M246" s="380"/>
      <c r="N246" s="381" t="s">
        <v>57</v>
      </c>
      <c r="O246" s="382"/>
      <c r="P246" s="380"/>
      <c r="Q246" s="380"/>
      <c r="R246" s="383"/>
      <c r="S246" s="384">
        <f>IF(Table_1[[#This Row],[Kesto (min) /tapaaminen]]&lt;1,0,(Table_1[[#This Row],[Sisältöjen määrä 
]]*Table_1[[#This Row],[Kesto (min) /tapaaminen]]*Table_1[[#This Row],[Tapaamis-kerrat /osallistuja]]))</f>
        <v>0</v>
      </c>
      <c r="T246" s="355" t="str">
        <f>IF(Table_1[[#This Row],[SISÄLLÖN NIMI]]="","",IF(Table_1[[#This Row],[Toteutuminen]]="Ei osallistujia",0,IF(Table_1[[#This Row],[Toteutuminen]]="Peruttu",0,1)))</f>
        <v/>
      </c>
      <c r="U246" s="385"/>
      <c r="V246" s="374"/>
      <c r="W246" s="386"/>
      <c r="X246" s="387">
        <f>Table_1[[#This Row],[Kävijämäärä a) lapset]]+Table_1[[#This Row],[Kävijämäärä b) aikuiset]]</f>
        <v>0</v>
      </c>
      <c r="Y246" s="387">
        <f>IF(Table_1[[#This Row],[Kokonaiskävijämäärä]]&lt;1,0,Table_1[[#This Row],[Kävijämäärä a) lapset]]*Table_1[[#This Row],[Tapaamis-kerrat /osallistuja]])</f>
        <v>0</v>
      </c>
      <c r="Z246" s="387">
        <f>IF(Table_1[[#This Row],[Kokonaiskävijämäärä]]&lt;1,0,Table_1[[#This Row],[Kävijämäärä b) aikuiset]]*Table_1[[#This Row],[Tapaamis-kerrat /osallistuja]])</f>
        <v>0</v>
      </c>
      <c r="AA246" s="387">
        <f>IF(Table_1[[#This Row],[Kokonaiskävijämäärä]]&lt;1,0,Table_1[[#This Row],[Kokonaiskävijämäärä]]*Table_1[[#This Row],[Tapaamis-kerrat /osallistuja]])</f>
        <v>0</v>
      </c>
      <c r="AB246" s="379" t="s">
        <v>57</v>
      </c>
      <c r="AC246" s="454"/>
      <c r="AD246" s="455"/>
      <c r="AE246" s="463"/>
      <c r="AF246" s="388" t="s">
        <v>57</v>
      </c>
      <c r="AG246" s="389" t="s">
        <v>57</v>
      </c>
      <c r="AH246" s="390" t="s">
        <v>57</v>
      </c>
      <c r="AI246" s="390" t="s">
        <v>57</v>
      </c>
      <c r="AJ246" s="391" t="s">
        <v>56</v>
      </c>
      <c r="AK246" s="392" t="s">
        <v>57</v>
      </c>
      <c r="AL246" s="392" t="s">
        <v>57</v>
      </c>
      <c r="AM246" s="392" t="s">
        <v>57</v>
      </c>
      <c r="AN246" s="393" t="s">
        <v>57</v>
      </c>
      <c r="AO246" s="394" t="s">
        <v>57</v>
      </c>
    </row>
    <row r="247" spans="1:41" ht="15.75" customHeight="1" x14ac:dyDescent="0.3">
      <c r="A247" s="371"/>
      <c r="B247" s="372"/>
      <c r="C247" s="373" t="s">
        <v>43</v>
      </c>
      <c r="D247" s="374" t="str">
        <f>IF(Table_1[[#This Row],[SISÄLLÖN NIMI]]="","",1)</f>
        <v/>
      </c>
      <c r="E247" s="375"/>
      <c r="F247" s="375"/>
      <c r="G247" s="373" t="s">
        <v>57</v>
      </c>
      <c r="H247" s="376" t="s">
        <v>57</v>
      </c>
      <c r="I247" s="377" t="s">
        <v>57</v>
      </c>
      <c r="J247" s="378" t="s">
        <v>47</v>
      </c>
      <c r="K247" s="376" t="s">
        <v>57</v>
      </c>
      <c r="L247" s="379" t="s">
        <v>57</v>
      </c>
      <c r="M247" s="380"/>
      <c r="N247" s="381" t="s">
        <v>57</v>
      </c>
      <c r="O247" s="382"/>
      <c r="P247" s="380"/>
      <c r="Q247" s="380"/>
      <c r="R247" s="383"/>
      <c r="S247" s="384">
        <f>IF(Table_1[[#This Row],[Kesto (min) /tapaaminen]]&lt;1,0,(Table_1[[#This Row],[Sisältöjen määrä 
]]*Table_1[[#This Row],[Kesto (min) /tapaaminen]]*Table_1[[#This Row],[Tapaamis-kerrat /osallistuja]]))</f>
        <v>0</v>
      </c>
      <c r="T247" s="355" t="str">
        <f>IF(Table_1[[#This Row],[SISÄLLÖN NIMI]]="","",IF(Table_1[[#This Row],[Toteutuminen]]="Ei osallistujia",0,IF(Table_1[[#This Row],[Toteutuminen]]="Peruttu",0,1)))</f>
        <v/>
      </c>
      <c r="U247" s="385"/>
      <c r="V247" s="374"/>
      <c r="W247" s="386"/>
      <c r="X247" s="387">
        <f>Table_1[[#This Row],[Kävijämäärä a) lapset]]+Table_1[[#This Row],[Kävijämäärä b) aikuiset]]</f>
        <v>0</v>
      </c>
      <c r="Y247" s="387">
        <f>IF(Table_1[[#This Row],[Kokonaiskävijämäärä]]&lt;1,0,Table_1[[#This Row],[Kävijämäärä a) lapset]]*Table_1[[#This Row],[Tapaamis-kerrat /osallistuja]])</f>
        <v>0</v>
      </c>
      <c r="Z247" s="387">
        <f>IF(Table_1[[#This Row],[Kokonaiskävijämäärä]]&lt;1,0,Table_1[[#This Row],[Kävijämäärä b) aikuiset]]*Table_1[[#This Row],[Tapaamis-kerrat /osallistuja]])</f>
        <v>0</v>
      </c>
      <c r="AA247" s="387">
        <f>IF(Table_1[[#This Row],[Kokonaiskävijämäärä]]&lt;1,0,Table_1[[#This Row],[Kokonaiskävijämäärä]]*Table_1[[#This Row],[Tapaamis-kerrat /osallistuja]])</f>
        <v>0</v>
      </c>
      <c r="AB247" s="379" t="s">
        <v>57</v>
      </c>
      <c r="AC247" s="454"/>
      <c r="AD247" s="455"/>
      <c r="AE247" s="463"/>
      <c r="AF247" s="388" t="s">
        <v>57</v>
      </c>
      <c r="AG247" s="389" t="s">
        <v>57</v>
      </c>
      <c r="AH247" s="390" t="s">
        <v>57</v>
      </c>
      <c r="AI247" s="390" t="s">
        <v>57</v>
      </c>
      <c r="AJ247" s="391" t="s">
        <v>56</v>
      </c>
      <c r="AK247" s="392" t="s">
        <v>57</v>
      </c>
      <c r="AL247" s="392" t="s">
        <v>57</v>
      </c>
      <c r="AM247" s="392" t="s">
        <v>57</v>
      </c>
      <c r="AN247" s="393" t="s">
        <v>57</v>
      </c>
      <c r="AO247" s="394" t="s">
        <v>57</v>
      </c>
    </row>
    <row r="248" spans="1:41" ht="15.75" customHeight="1" x14ac:dyDescent="0.3">
      <c r="A248" s="371"/>
      <c r="B248" s="372"/>
      <c r="C248" s="373" t="s">
        <v>43</v>
      </c>
      <c r="D248" s="374" t="str">
        <f>IF(Table_1[[#This Row],[SISÄLLÖN NIMI]]="","",1)</f>
        <v/>
      </c>
      <c r="E248" s="375"/>
      <c r="F248" s="375"/>
      <c r="G248" s="373" t="s">
        <v>57</v>
      </c>
      <c r="H248" s="376" t="s">
        <v>57</v>
      </c>
      <c r="I248" s="377" t="s">
        <v>57</v>
      </c>
      <c r="J248" s="378" t="s">
        <v>47</v>
      </c>
      <c r="K248" s="376" t="s">
        <v>57</v>
      </c>
      <c r="L248" s="379" t="s">
        <v>57</v>
      </c>
      <c r="M248" s="380"/>
      <c r="N248" s="381" t="s">
        <v>57</v>
      </c>
      <c r="O248" s="382"/>
      <c r="P248" s="380"/>
      <c r="Q248" s="380"/>
      <c r="R248" s="383"/>
      <c r="S248" s="384">
        <f>IF(Table_1[[#This Row],[Kesto (min) /tapaaminen]]&lt;1,0,(Table_1[[#This Row],[Sisältöjen määrä 
]]*Table_1[[#This Row],[Kesto (min) /tapaaminen]]*Table_1[[#This Row],[Tapaamis-kerrat /osallistuja]]))</f>
        <v>0</v>
      </c>
      <c r="T248" s="355" t="str">
        <f>IF(Table_1[[#This Row],[SISÄLLÖN NIMI]]="","",IF(Table_1[[#This Row],[Toteutuminen]]="Ei osallistujia",0,IF(Table_1[[#This Row],[Toteutuminen]]="Peruttu",0,1)))</f>
        <v/>
      </c>
      <c r="U248" s="385"/>
      <c r="V248" s="374"/>
      <c r="W248" s="386"/>
      <c r="X248" s="387">
        <f>Table_1[[#This Row],[Kävijämäärä a) lapset]]+Table_1[[#This Row],[Kävijämäärä b) aikuiset]]</f>
        <v>0</v>
      </c>
      <c r="Y248" s="387">
        <f>IF(Table_1[[#This Row],[Kokonaiskävijämäärä]]&lt;1,0,Table_1[[#This Row],[Kävijämäärä a) lapset]]*Table_1[[#This Row],[Tapaamis-kerrat /osallistuja]])</f>
        <v>0</v>
      </c>
      <c r="Z248" s="387">
        <f>IF(Table_1[[#This Row],[Kokonaiskävijämäärä]]&lt;1,0,Table_1[[#This Row],[Kävijämäärä b) aikuiset]]*Table_1[[#This Row],[Tapaamis-kerrat /osallistuja]])</f>
        <v>0</v>
      </c>
      <c r="AA248" s="387">
        <f>IF(Table_1[[#This Row],[Kokonaiskävijämäärä]]&lt;1,0,Table_1[[#This Row],[Kokonaiskävijämäärä]]*Table_1[[#This Row],[Tapaamis-kerrat /osallistuja]])</f>
        <v>0</v>
      </c>
      <c r="AB248" s="379" t="s">
        <v>57</v>
      </c>
      <c r="AC248" s="454"/>
      <c r="AD248" s="455"/>
      <c r="AE248" s="463"/>
      <c r="AF248" s="388" t="s">
        <v>57</v>
      </c>
      <c r="AG248" s="389" t="s">
        <v>57</v>
      </c>
      <c r="AH248" s="390" t="s">
        <v>57</v>
      </c>
      <c r="AI248" s="390" t="s">
        <v>57</v>
      </c>
      <c r="AJ248" s="391" t="s">
        <v>56</v>
      </c>
      <c r="AK248" s="392" t="s">
        <v>57</v>
      </c>
      <c r="AL248" s="392" t="s">
        <v>57</v>
      </c>
      <c r="AM248" s="392" t="s">
        <v>57</v>
      </c>
      <c r="AN248" s="393" t="s">
        <v>57</v>
      </c>
      <c r="AO248" s="394" t="s">
        <v>57</v>
      </c>
    </row>
    <row r="249" spans="1:41" ht="15.75" customHeight="1" x14ac:dyDescent="0.3">
      <c r="A249" s="371"/>
      <c r="B249" s="372"/>
      <c r="C249" s="373" t="s">
        <v>43</v>
      </c>
      <c r="D249" s="374" t="str">
        <f>IF(Table_1[[#This Row],[SISÄLLÖN NIMI]]="","",1)</f>
        <v/>
      </c>
      <c r="E249" s="375"/>
      <c r="F249" s="375"/>
      <c r="G249" s="373" t="s">
        <v>57</v>
      </c>
      <c r="H249" s="376" t="s">
        <v>57</v>
      </c>
      <c r="I249" s="377" t="s">
        <v>57</v>
      </c>
      <c r="J249" s="378" t="s">
        <v>47</v>
      </c>
      <c r="K249" s="376" t="s">
        <v>57</v>
      </c>
      <c r="L249" s="379" t="s">
        <v>57</v>
      </c>
      <c r="M249" s="380"/>
      <c r="N249" s="381" t="s">
        <v>57</v>
      </c>
      <c r="O249" s="382"/>
      <c r="P249" s="380"/>
      <c r="Q249" s="380"/>
      <c r="R249" s="383"/>
      <c r="S249" s="384">
        <f>IF(Table_1[[#This Row],[Kesto (min) /tapaaminen]]&lt;1,0,(Table_1[[#This Row],[Sisältöjen määrä 
]]*Table_1[[#This Row],[Kesto (min) /tapaaminen]]*Table_1[[#This Row],[Tapaamis-kerrat /osallistuja]]))</f>
        <v>0</v>
      </c>
      <c r="T249" s="355" t="str">
        <f>IF(Table_1[[#This Row],[SISÄLLÖN NIMI]]="","",IF(Table_1[[#This Row],[Toteutuminen]]="Ei osallistujia",0,IF(Table_1[[#This Row],[Toteutuminen]]="Peruttu",0,1)))</f>
        <v/>
      </c>
      <c r="U249" s="385"/>
      <c r="V249" s="374"/>
      <c r="W249" s="386"/>
      <c r="X249" s="387">
        <f>Table_1[[#This Row],[Kävijämäärä a) lapset]]+Table_1[[#This Row],[Kävijämäärä b) aikuiset]]</f>
        <v>0</v>
      </c>
      <c r="Y249" s="387">
        <f>IF(Table_1[[#This Row],[Kokonaiskävijämäärä]]&lt;1,0,Table_1[[#This Row],[Kävijämäärä a) lapset]]*Table_1[[#This Row],[Tapaamis-kerrat /osallistuja]])</f>
        <v>0</v>
      </c>
      <c r="Z249" s="387">
        <f>IF(Table_1[[#This Row],[Kokonaiskävijämäärä]]&lt;1,0,Table_1[[#This Row],[Kävijämäärä b) aikuiset]]*Table_1[[#This Row],[Tapaamis-kerrat /osallistuja]])</f>
        <v>0</v>
      </c>
      <c r="AA249" s="387">
        <f>IF(Table_1[[#This Row],[Kokonaiskävijämäärä]]&lt;1,0,Table_1[[#This Row],[Kokonaiskävijämäärä]]*Table_1[[#This Row],[Tapaamis-kerrat /osallistuja]])</f>
        <v>0</v>
      </c>
      <c r="AB249" s="379" t="s">
        <v>57</v>
      </c>
      <c r="AC249" s="454"/>
      <c r="AD249" s="455"/>
      <c r="AE249" s="463"/>
      <c r="AF249" s="388" t="s">
        <v>57</v>
      </c>
      <c r="AG249" s="389" t="s">
        <v>57</v>
      </c>
      <c r="AH249" s="390" t="s">
        <v>57</v>
      </c>
      <c r="AI249" s="390" t="s">
        <v>57</v>
      </c>
      <c r="AJ249" s="391" t="s">
        <v>56</v>
      </c>
      <c r="AK249" s="392" t="s">
        <v>57</v>
      </c>
      <c r="AL249" s="392" t="s">
        <v>57</v>
      </c>
      <c r="AM249" s="392" t="s">
        <v>57</v>
      </c>
      <c r="AN249" s="393" t="s">
        <v>57</v>
      </c>
      <c r="AO249" s="394" t="s">
        <v>57</v>
      </c>
    </row>
    <row r="250" spans="1:41" ht="15.75" customHeight="1" x14ac:dyDescent="0.3">
      <c r="A250" s="371"/>
      <c r="B250" s="372"/>
      <c r="C250" s="373" t="s">
        <v>43</v>
      </c>
      <c r="D250" s="374" t="str">
        <f>IF(Table_1[[#This Row],[SISÄLLÖN NIMI]]="","",1)</f>
        <v/>
      </c>
      <c r="E250" s="375"/>
      <c r="F250" s="375"/>
      <c r="G250" s="373" t="s">
        <v>57</v>
      </c>
      <c r="H250" s="376" t="s">
        <v>57</v>
      </c>
      <c r="I250" s="377" t="s">
        <v>57</v>
      </c>
      <c r="J250" s="378" t="s">
        <v>47</v>
      </c>
      <c r="K250" s="376" t="s">
        <v>57</v>
      </c>
      <c r="L250" s="379" t="s">
        <v>57</v>
      </c>
      <c r="M250" s="380"/>
      <c r="N250" s="381" t="s">
        <v>57</v>
      </c>
      <c r="O250" s="382"/>
      <c r="P250" s="380"/>
      <c r="Q250" s="380"/>
      <c r="R250" s="383"/>
      <c r="S250" s="384">
        <f>IF(Table_1[[#This Row],[Kesto (min) /tapaaminen]]&lt;1,0,(Table_1[[#This Row],[Sisältöjen määrä 
]]*Table_1[[#This Row],[Kesto (min) /tapaaminen]]*Table_1[[#This Row],[Tapaamis-kerrat /osallistuja]]))</f>
        <v>0</v>
      </c>
      <c r="T250" s="355" t="str">
        <f>IF(Table_1[[#This Row],[SISÄLLÖN NIMI]]="","",IF(Table_1[[#This Row],[Toteutuminen]]="Ei osallistujia",0,IF(Table_1[[#This Row],[Toteutuminen]]="Peruttu",0,1)))</f>
        <v/>
      </c>
      <c r="U250" s="385"/>
      <c r="V250" s="374"/>
      <c r="W250" s="386"/>
      <c r="X250" s="387">
        <f>Table_1[[#This Row],[Kävijämäärä a) lapset]]+Table_1[[#This Row],[Kävijämäärä b) aikuiset]]</f>
        <v>0</v>
      </c>
      <c r="Y250" s="387">
        <f>IF(Table_1[[#This Row],[Kokonaiskävijämäärä]]&lt;1,0,Table_1[[#This Row],[Kävijämäärä a) lapset]]*Table_1[[#This Row],[Tapaamis-kerrat /osallistuja]])</f>
        <v>0</v>
      </c>
      <c r="Z250" s="387">
        <f>IF(Table_1[[#This Row],[Kokonaiskävijämäärä]]&lt;1,0,Table_1[[#This Row],[Kävijämäärä b) aikuiset]]*Table_1[[#This Row],[Tapaamis-kerrat /osallistuja]])</f>
        <v>0</v>
      </c>
      <c r="AA250" s="387">
        <f>IF(Table_1[[#This Row],[Kokonaiskävijämäärä]]&lt;1,0,Table_1[[#This Row],[Kokonaiskävijämäärä]]*Table_1[[#This Row],[Tapaamis-kerrat /osallistuja]])</f>
        <v>0</v>
      </c>
      <c r="AB250" s="379" t="s">
        <v>57</v>
      </c>
      <c r="AC250" s="454"/>
      <c r="AD250" s="455"/>
      <c r="AE250" s="463"/>
      <c r="AF250" s="388" t="s">
        <v>57</v>
      </c>
      <c r="AG250" s="389" t="s">
        <v>57</v>
      </c>
      <c r="AH250" s="390" t="s">
        <v>57</v>
      </c>
      <c r="AI250" s="390" t="s">
        <v>57</v>
      </c>
      <c r="AJ250" s="391" t="s">
        <v>56</v>
      </c>
      <c r="AK250" s="392" t="s">
        <v>57</v>
      </c>
      <c r="AL250" s="392" t="s">
        <v>57</v>
      </c>
      <c r="AM250" s="392" t="s">
        <v>57</v>
      </c>
      <c r="AN250" s="393" t="s">
        <v>57</v>
      </c>
      <c r="AO250" s="394" t="s">
        <v>57</v>
      </c>
    </row>
    <row r="251" spans="1:41" ht="15.75" customHeight="1" x14ac:dyDescent="0.3">
      <c r="A251" s="371"/>
      <c r="B251" s="372"/>
      <c r="C251" s="373" t="s">
        <v>43</v>
      </c>
      <c r="D251" s="374" t="str">
        <f>IF(Table_1[[#This Row],[SISÄLLÖN NIMI]]="","",1)</f>
        <v/>
      </c>
      <c r="E251" s="375"/>
      <c r="F251" s="375"/>
      <c r="G251" s="373" t="s">
        <v>57</v>
      </c>
      <c r="H251" s="376" t="s">
        <v>57</v>
      </c>
      <c r="I251" s="377" t="s">
        <v>57</v>
      </c>
      <c r="J251" s="378" t="s">
        <v>47</v>
      </c>
      <c r="K251" s="376" t="s">
        <v>57</v>
      </c>
      <c r="L251" s="379" t="s">
        <v>57</v>
      </c>
      <c r="M251" s="380"/>
      <c r="N251" s="381" t="s">
        <v>57</v>
      </c>
      <c r="O251" s="382"/>
      <c r="P251" s="380"/>
      <c r="Q251" s="380"/>
      <c r="R251" s="383"/>
      <c r="S251" s="384">
        <f>IF(Table_1[[#This Row],[Kesto (min) /tapaaminen]]&lt;1,0,(Table_1[[#This Row],[Sisältöjen määrä 
]]*Table_1[[#This Row],[Kesto (min) /tapaaminen]]*Table_1[[#This Row],[Tapaamis-kerrat /osallistuja]]))</f>
        <v>0</v>
      </c>
      <c r="T251" s="355" t="str">
        <f>IF(Table_1[[#This Row],[SISÄLLÖN NIMI]]="","",IF(Table_1[[#This Row],[Toteutuminen]]="Ei osallistujia",0,IF(Table_1[[#This Row],[Toteutuminen]]="Peruttu",0,1)))</f>
        <v/>
      </c>
      <c r="U251" s="385"/>
      <c r="V251" s="374"/>
      <c r="W251" s="386"/>
      <c r="X251" s="387">
        <f>Table_1[[#This Row],[Kävijämäärä a) lapset]]+Table_1[[#This Row],[Kävijämäärä b) aikuiset]]</f>
        <v>0</v>
      </c>
      <c r="Y251" s="387">
        <f>IF(Table_1[[#This Row],[Kokonaiskävijämäärä]]&lt;1,0,Table_1[[#This Row],[Kävijämäärä a) lapset]]*Table_1[[#This Row],[Tapaamis-kerrat /osallistuja]])</f>
        <v>0</v>
      </c>
      <c r="Z251" s="387">
        <f>IF(Table_1[[#This Row],[Kokonaiskävijämäärä]]&lt;1,0,Table_1[[#This Row],[Kävijämäärä b) aikuiset]]*Table_1[[#This Row],[Tapaamis-kerrat /osallistuja]])</f>
        <v>0</v>
      </c>
      <c r="AA251" s="387">
        <f>IF(Table_1[[#This Row],[Kokonaiskävijämäärä]]&lt;1,0,Table_1[[#This Row],[Kokonaiskävijämäärä]]*Table_1[[#This Row],[Tapaamis-kerrat /osallistuja]])</f>
        <v>0</v>
      </c>
      <c r="AB251" s="379" t="s">
        <v>57</v>
      </c>
      <c r="AC251" s="454"/>
      <c r="AD251" s="455"/>
      <c r="AE251" s="463"/>
      <c r="AF251" s="388" t="s">
        <v>57</v>
      </c>
      <c r="AG251" s="389" t="s">
        <v>57</v>
      </c>
      <c r="AH251" s="390" t="s">
        <v>57</v>
      </c>
      <c r="AI251" s="390" t="s">
        <v>57</v>
      </c>
      <c r="AJ251" s="391" t="s">
        <v>56</v>
      </c>
      <c r="AK251" s="392" t="s">
        <v>57</v>
      </c>
      <c r="AL251" s="392" t="s">
        <v>57</v>
      </c>
      <c r="AM251" s="392" t="s">
        <v>57</v>
      </c>
      <c r="AN251" s="393" t="s">
        <v>57</v>
      </c>
      <c r="AO251" s="394" t="s">
        <v>57</v>
      </c>
    </row>
    <row r="252" spans="1:41" ht="15.75" customHeight="1" x14ac:dyDescent="0.3">
      <c r="A252" s="371"/>
      <c r="B252" s="372"/>
      <c r="C252" s="373" t="s">
        <v>43</v>
      </c>
      <c r="D252" s="374" t="str">
        <f>IF(Table_1[[#This Row],[SISÄLLÖN NIMI]]="","",1)</f>
        <v/>
      </c>
      <c r="E252" s="375"/>
      <c r="F252" s="375"/>
      <c r="G252" s="373" t="s">
        <v>57</v>
      </c>
      <c r="H252" s="376" t="s">
        <v>57</v>
      </c>
      <c r="I252" s="377" t="s">
        <v>57</v>
      </c>
      <c r="J252" s="378" t="s">
        <v>47</v>
      </c>
      <c r="K252" s="376" t="s">
        <v>57</v>
      </c>
      <c r="L252" s="379" t="s">
        <v>57</v>
      </c>
      <c r="M252" s="380"/>
      <c r="N252" s="381" t="s">
        <v>57</v>
      </c>
      <c r="O252" s="382"/>
      <c r="P252" s="380"/>
      <c r="Q252" s="380"/>
      <c r="R252" s="383"/>
      <c r="S252" s="384">
        <f>IF(Table_1[[#This Row],[Kesto (min) /tapaaminen]]&lt;1,0,(Table_1[[#This Row],[Sisältöjen määrä 
]]*Table_1[[#This Row],[Kesto (min) /tapaaminen]]*Table_1[[#This Row],[Tapaamis-kerrat /osallistuja]]))</f>
        <v>0</v>
      </c>
      <c r="T252" s="355" t="str">
        <f>IF(Table_1[[#This Row],[SISÄLLÖN NIMI]]="","",IF(Table_1[[#This Row],[Toteutuminen]]="Ei osallistujia",0,IF(Table_1[[#This Row],[Toteutuminen]]="Peruttu",0,1)))</f>
        <v/>
      </c>
      <c r="U252" s="385"/>
      <c r="V252" s="374"/>
      <c r="W252" s="386"/>
      <c r="X252" s="387">
        <f>Table_1[[#This Row],[Kävijämäärä a) lapset]]+Table_1[[#This Row],[Kävijämäärä b) aikuiset]]</f>
        <v>0</v>
      </c>
      <c r="Y252" s="387">
        <f>IF(Table_1[[#This Row],[Kokonaiskävijämäärä]]&lt;1,0,Table_1[[#This Row],[Kävijämäärä a) lapset]]*Table_1[[#This Row],[Tapaamis-kerrat /osallistuja]])</f>
        <v>0</v>
      </c>
      <c r="Z252" s="387">
        <f>IF(Table_1[[#This Row],[Kokonaiskävijämäärä]]&lt;1,0,Table_1[[#This Row],[Kävijämäärä b) aikuiset]]*Table_1[[#This Row],[Tapaamis-kerrat /osallistuja]])</f>
        <v>0</v>
      </c>
      <c r="AA252" s="387">
        <f>IF(Table_1[[#This Row],[Kokonaiskävijämäärä]]&lt;1,0,Table_1[[#This Row],[Kokonaiskävijämäärä]]*Table_1[[#This Row],[Tapaamis-kerrat /osallistuja]])</f>
        <v>0</v>
      </c>
      <c r="AB252" s="379" t="s">
        <v>57</v>
      </c>
      <c r="AC252" s="454"/>
      <c r="AD252" s="455"/>
      <c r="AE252" s="463"/>
      <c r="AF252" s="388" t="s">
        <v>57</v>
      </c>
      <c r="AG252" s="389" t="s">
        <v>57</v>
      </c>
      <c r="AH252" s="390" t="s">
        <v>57</v>
      </c>
      <c r="AI252" s="390" t="s">
        <v>57</v>
      </c>
      <c r="AJ252" s="391" t="s">
        <v>56</v>
      </c>
      <c r="AK252" s="392" t="s">
        <v>57</v>
      </c>
      <c r="AL252" s="392" t="s">
        <v>57</v>
      </c>
      <c r="AM252" s="392" t="s">
        <v>57</v>
      </c>
      <c r="AN252" s="393" t="s">
        <v>57</v>
      </c>
      <c r="AO252" s="394" t="s">
        <v>57</v>
      </c>
    </row>
    <row r="253" spans="1:41" ht="15.75" customHeight="1" x14ac:dyDescent="0.3">
      <c r="A253" s="371"/>
      <c r="B253" s="372"/>
      <c r="C253" s="373" t="s">
        <v>43</v>
      </c>
      <c r="D253" s="374" t="str">
        <f>IF(Table_1[[#This Row],[SISÄLLÖN NIMI]]="","",1)</f>
        <v/>
      </c>
      <c r="E253" s="375"/>
      <c r="F253" s="375"/>
      <c r="G253" s="373" t="s">
        <v>57</v>
      </c>
      <c r="H253" s="376" t="s">
        <v>57</v>
      </c>
      <c r="I253" s="377" t="s">
        <v>57</v>
      </c>
      <c r="J253" s="378" t="s">
        <v>47</v>
      </c>
      <c r="K253" s="376" t="s">
        <v>57</v>
      </c>
      <c r="L253" s="379" t="s">
        <v>57</v>
      </c>
      <c r="M253" s="380"/>
      <c r="N253" s="381" t="s">
        <v>57</v>
      </c>
      <c r="O253" s="382"/>
      <c r="P253" s="380"/>
      <c r="Q253" s="380"/>
      <c r="R253" s="383"/>
      <c r="S253" s="384">
        <f>IF(Table_1[[#This Row],[Kesto (min) /tapaaminen]]&lt;1,0,(Table_1[[#This Row],[Sisältöjen määrä 
]]*Table_1[[#This Row],[Kesto (min) /tapaaminen]]*Table_1[[#This Row],[Tapaamis-kerrat /osallistuja]]))</f>
        <v>0</v>
      </c>
      <c r="T253" s="355" t="str">
        <f>IF(Table_1[[#This Row],[SISÄLLÖN NIMI]]="","",IF(Table_1[[#This Row],[Toteutuminen]]="Ei osallistujia",0,IF(Table_1[[#This Row],[Toteutuminen]]="Peruttu",0,1)))</f>
        <v/>
      </c>
      <c r="U253" s="385"/>
      <c r="V253" s="374"/>
      <c r="W253" s="386"/>
      <c r="X253" s="387">
        <f>Table_1[[#This Row],[Kävijämäärä a) lapset]]+Table_1[[#This Row],[Kävijämäärä b) aikuiset]]</f>
        <v>0</v>
      </c>
      <c r="Y253" s="387">
        <f>IF(Table_1[[#This Row],[Kokonaiskävijämäärä]]&lt;1,0,Table_1[[#This Row],[Kävijämäärä a) lapset]]*Table_1[[#This Row],[Tapaamis-kerrat /osallistuja]])</f>
        <v>0</v>
      </c>
      <c r="Z253" s="387">
        <f>IF(Table_1[[#This Row],[Kokonaiskävijämäärä]]&lt;1,0,Table_1[[#This Row],[Kävijämäärä b) aikuiset]]*Table_1[[#This Row],[Tapaamis-kerrat /osallistuja]])</f>
        <v>0</v>
      </c>
      <c r="AA253" s="387">
        <f>IF(Table_1[[#This Row],[Kokonaiskävijämäärä]]&lt;1,0,Table_1[[#This Row],[Kokonaiskävijämäärä]]*Table_1[[#This Row],[Tapaamis-kerrat /osallistuja]])</f>
        <v>0</v>
      </c>
      <c r="AB253" s="379" t="s">
        <v>57</v>
      </c>
      <c r="AC253" s="454"/>
      <c r="AD253" s="455"/>
      <c r="AE253" s="463"/>
      <c r="AF253" s="388" t="s">
        <v>57</v>
      </c>
      <c r="AG253" s="389" t="s">
        <v>57</v>
      </c>
      <c r="AH253" s="390" t="s">
        <v>57</v>
      </c>
      <c r="AI253" s="390" t="s">
        <v>57</v>
      </c>
      <c r="AJ253" s="391" t="s">
        <v>56</v>
      </c>
      <c r="AK253" s="392" t="s">
        <v>57</v>
      </c>
      <c r="AL253" s="392" t="s">
        <v>57</v>
      </c>
      <c r="AM253" s="392" t="s">
        <v>57</v>
      </c>
      <c r="AN253" s="393" t="s">
        <v>57</v>
      </c>
      <c r="AO253" s="394" t="s">
        <v>57</v>
      </c>
    </row>
    <row r="254" spans="1:41" ht="15.75" customHeight="1" x14ac:dyDescent="0.3">
      <c r="A254" s="371"/>
      <c r="B254" s="372"/>
      <c r="C254" s="373" t="s">
        <v>43</v>
      </c>
      <c r="D254" s="374" t="str">
        <f>IF(Table_1[[#This Row],[SISÄLLÖN NIMI]]="","",1)</f>
        <v/>
      </c>
      <c r="E254" s="375"/>
      <c r="F254" s="375"/>
      <c r="G254" s="373" t="s">
        <v>57</v>
      </c>
      <c r="H254" s="376" t="s">
        <v>57</v>
      </c>
      <c r="I254" s="377" t="s">
        <v>57</v>
      </c>
      <c r="J254" s="378" t="s">
        <v>47</v>
      </c>
      <c r="K254" s="376" t="s">
        <v>57</v>
      </c>
      <c r="L254" s="379" t="s">
        <v>57</v>
      </c>
      <c r="M254" s="380"/>
      <c r="N254" s="381" t="s">
        <v>57</v>
      </c>
      <c r="O254" s="382"/>
      <c r="P254" s="380"/>
      <c r="Q254" s="380"/>
      <c r="R254" s="383"/>
      <c r="S254" s="384">
        <f>IF(Table_1[[#This Row],[Kesto (min) /tapaaminen]]&lt;1,0,(Table_1[[#This Row],[Sisältöjen määrä 
]]*Table_1[[#This Row],[Kesto (min) /tapaaminen]]*Table_1[[#This Row],[Tapaamis-kerrat /osallistuja]]))</f>
        <v>0</v>
      </c>
      <c r="T254" s="355" t="str">
        <f>IF(Table_1[[#This Row],[SISÄLLÖN NIMI]]="","",IF(Table_1[[#This Row],[Toteutuminen]]="Ei osallistujia",0,IF(Table_1[[#This Row],[Toteutuminen]]="Peruttu",0,1)))</f>
        <v/>
      </c>
      <c r="U254" s="385"/>
      <c r="V254" s="374"/>
      <c r="W254" s="386"/>
      <c r="X254" s="387">
        <f>Table_1[[#This Row],[Kävijämäärä a) lapset]]+Table_1[[#This Row],[Kävijämäärä b) aikuiset]]</f>
        <v>0</v>
      </c>
      <c r="Y254" s="387">
        <f>IF(Table_1[[#This Row],[Kokonaiskävijämäärä]]&lt;1,0,Table_1[[#This Row],[Kävijämäärä a) lapset]]*Table_1[[#This Row],[Tapaamis-kerrat /osallistuja]])</f>
        <v>0</v>
      </c>
      <c r="Z254" s="387">
        <f>IF(Table_1[[#This Row],[Kokonaiskävijämäärä]]&lt;1,0,Table_1[[#This Row],[Kävijämäärä b) aikuiset]]*Table_1[[#This Row],[Tapaamis-kerrat /osallistuja]])</f>
        <v>0</v>
      </c>
      <c r="AA254" s="387">
        <f>IF(Table_1[[#This Row],[Kokonaiskävijämäärä]]&lt;1,0,Table_1[[#This Row],[Kokonaiskävijämäärä]]*Table_1[[#This Row],[Tapaamis-kerrat /osallistuja]])</f>
        <v>0</v>
      </c>
      <c r="AB254" s="379" t="s">
        <v>57</v>
      </c>
      <c r="AC254" s="454"/>
      <c r="AD254" s="455"/>
      <c r="AE254" s="463"/>
      <c r="AF254" s="388" t="s">
        <v>57</v>
      </c>
      <c r="AG254" s="389" t="s">
        <v>57</v>
      </c>
      <c r="AH254" s="390" t="s">
        <v>57</v>
      </c>
      <c r="AI254" s="390" t="s">
        <v>57</v>
      </c>
      <c r="AJ254" s="391" t="s">
        <v>56</v>
      </c>
      <c r="AK254" s="392" t="s">
        <v>57</v>
      </c>
      <c r="AL254" s="392" t="s">
        <v>57</v>
      </c>
      <c r="AM254" s="392" t="s">
        <v>57</v>
      </c>
      <c r="AN254" s="393" t="s">
        <v>57</v>
      </c>
      <c r="AO254" s="394" t="s">
        <v>57</v>
      </c>
    </row>
    <row r="255" spans="1:41" ht="15.75" customHeight="1" x14ac:dyDescent="0.3">
      <c r="A255" s="371"/>
      <c r="B255" s="372"/>
      <c r="C255" s="373" t="s">
        <v>43</v>
      </c>
      <c r="D255" s="374" t="str">
        <f>IF(Table_1[[#This Row],[SISÄLLÖN NIMI]]="","",1)</f>
        <v/>
      </c>
      <c r="E255" s="375"/>
      <c r="F255" s="375"/>
      <c r="G255" s="373" t="s">
        <v>57</v>
      </c>
      <c r="H255" s="376" t="s">
        <v>57</v>
      </c>
      <c r="I255" s="377" t="s">
        <v>57</v>
      </c>
      <c r="J255" s="378" t="s">
        <v>47</v>
      </c>
      <c r="K255" s="376" t="s">
        <v>57</v>
      </c>
      <c r="L255" s="379" t="s">
        <v>57</v>
      </c>
      <c r="M255" s="380"/>
      <c r="N255" s="381" t="s">
        <v>57</v>
      </c>
      <c r="O255" s="382"/>
      <c r="P255" s="380"/>
      <c r="Q255" s="380"/>
      <c r="R255" s="383"/>
      <c r="S255" s="384">
        <f>IF(Table_1[[#This Row],[Kesto (min) /tapaaminen]]&lt;1,0,(Table_1[[#This Row],[Sisältöjen määrä 
]]*Table_1[[#This Row],[Kesto (min) /tapaaminen]]*Table_1[[#This Row],[Tapaamis-kerrat /osallistuja]]))</f>
        <v>0</v>
      </c>
      <c r="T255" s="355" t="str">
        <f>IF(Table_1[[#This Row],[SISÄLLÖN NIMI]]="","",IF(Table_1[[#This Row],[Toteutuminen]]="Ei osallistujia",0,IF(Table_1[[#This Row],[Toteutuminen]]="Peruttu",0,1)))</f>
        <v/>
      </c>
      <c r="U255" s="385"/>
      <c r="V255" s="374"/>
      <c r="W255" s="386"/>
      <c r="X255" s="387">
        <f>Table_1[[#This Row],[Kävijämäärä a) lapset]]+Table_1[[#This Row],[Kävijämäärä b) aikuiset]]</f>
        <v>0</v>
      </c>
      <c r="Y255" s="387">
        <f>IF(Table_1[[#This Row],[Kokonaiskävijämäärä]]&lt;1,0,Table_1[[#This Row],[Kävijämäärä a) lapset]]*Table_1[[#This Row],[Tapaamis-kerrat /osallistuja]])</f>
        <v>0</v>
      </c>
      <c r="Z255" s="387">
        <f>IF(Table_1[[#This Row],[Kokonaiskävijämäärä]]&lt;1,0,Table_1[[#This Row],[Kävijämäärä b) aikuiset]]*Table_1[[#This Row],[Tapaamis-kerrat /osallistuja]])</f>
        <v>0</v>
      </c>
      <c r="AA255" s="387">
        <f>IF(Table_1[[#This Row],[Kokonaiskävijämäärä]]&lt;1,0,Table_1[[#This Row],[Kokonaiskävijämäärä]]*Table_1[[#This Row],[Tapaamis-kerrat /osallistuja]])</f>
        <v>0</v>
      </c>
      <c r="AB255" s="379" t="s">
        <v>57</v>
      </c>
      <c r="AC255" s="454"/>
      <c r="AD255" s="455"/>
      <c r="AE255" s="463"/>
      <c r="AF255" s="388" t="s">
        <v>57</v>
      </c>
      <c r="AG255" s="389" t="s">
        <v>57</v>
      </c>
      <c r="AH255" s="390" t="s">
        <v>57</v>
      </c>
      <c r="AI255" s="390" t="s">
        <v>57</v>
      </c>
      <c r="AJ255" s="391" t="s">
        <v>56</v>
      </c>
      <c r="AK255" s="392" t="s">
        <v>57</v>
      </c>
      <c r="AL255" s="392" t="s">
        <v>57</v>
      </c>
      <c r="AM255" s="392" t="s">
        <v>57</v>
      </c>
      <c r="AN255" s="393" t="s">
        <v>57</v>
      </c>
      <c r="AO255" s="394" t="s">
        <v>57</v>
      </c>
    </row>
    <row r="256" spans="1:41" ht="15.75" customHeight="1" x14ac:dyDescent="0.3">
      <c r="A256" s="371"/>
      <c r="B256" s="372"/>
      <c r="C256" s="373" t="s">
        <v>43</v>
      </c>
      <c r="D256" s="374" t="str">
        <f>IF(Table_1[[#This Row],[SISÄLLÖN NIMI]]="","",1)</f>
        <v/>
      </c>
      <c r="E256" s="375"/>
      <c r="F256" s="375"/>
      <c r="G256" s="373" t="s">
        <v>57</v>
      </c>
      <c r="H256" s="376" t="s">
        <v>57</v>
      </c>
      <c r="I256" s="377" t="s">
        <v>57</v>
      </c>
      <c r="J256" s="378" t="s">
        <v>47</v>
      </c>
      <c r="K256" s="376" t="s">
        <v>57</v>
      </c>
      <c r="L256" s="379" t="s">
        <v>57</v>
      </c>
      <c r="M256" s="380"/>
      <c r="N256" s="381" t="s">
        <v>57</v>
      </c>
      <c r="O256" s="382"/>
      <c r="P256" s="380"/>
      <c r="Q256" s="380"/>
      <c r="R256" s="383"/>
      <c r="S256" s="384">
        <f>IF(Table_1[[#This Row],[Kesto (min) /tapaaminen]]&lt;1,0,(Table_1[[#This Row],[Sisältöjen määrä 
]]*Table_1[[#This Row],[Kesto (min) /tapaaminen]]*Table_1[[#This Row],[Tapaamis-kerrat /osallistuja]]))</f>
        <v>0</v>
      </c>
      <c r="T256" s="355" t="str">
        <f>IF(Table_1[[#This Row],[SISÄLLÖN NIMI]]="","",IF(Table_1[[#This Row],[Toteutuminen]]="Ei osallistujia",0,IF(Table_1[[#This Row],[Toteutuminen]]="Peruttu",0,1)))</f>
        <v/>
      </c>
      <c r="U256" s="385"/>
      <c r="V256" s="374"/>
      <c r="W256" s="386"/>
      <c r="X256" s="387">
        <f>Table_1[[#This Row],[Kävijämäärä a) lapset]]+Table_1[[#This Row],[Kävijämäärä b) aikuiset]]</f>
        <v>0</v>
      </c>
      <c r="Y256" s="387">
        <f>IF(Table_1[[#This Row],[Kokonaiskävijämäärä]]&lt;1,0,Table_1[[#This Row],[Kävijämäärä a) lapset]]*Table_1[[#This Row],[Tapaamis-kerrat /osallistuja]])</f>
        <v>0</v>
      </c>
      <c r="Z256" s="387">
        <f>IF(Table_1[[#This Row],[Kokonaiskävijämäärä]]&lt;1,0,Table_1[[#This Row],[Kävijämäärä b) aikuiset]]*Table_1[[#This Row],[Tapaamis-kerrat /osallistuja]])</f>
        <v>0</v>
      </c>
      <c r="AA256" s="387">
        <f>IF(Table_1[[#This Row],[Kokonaiskävijämäärä]]&lt;1,0,Table_1[[#This Row],[Kokonaiskävijämäärä]]*Table_1[[#This Row],[Tapaamis-kerrat /osallistuja]])</f>
        <v>0</v>
      </c>
      <c r="AB256" s="379" t="s">
        <v>57</v>
      </c>
      <c r="AC256" s="454"/>
      <c r="AD256" s="455"/>
      <c r="AE256" s="463"/>
      <c r="AF256" s="388" t="s">
        <v>57</v>
      </c>
      <c r="AG256" s="389" t="s">
        <v>57</v>
      </c>
      <c r="AH256" s="390" t="s">
        <v>57</v>
      </c>
      <c r="AI256" s="390" t="s">
        <v>57</v>
      </c>
      <c r="AJ256" s="391" t="s">
        <v>56</v>
      </c>
      <c r="AK256" s="392" t="s">
        <v>57</v>
      </c>
      <c r="AL256" s="392" t="s">
        <v>57</v>
      </c>
      <c r="AM256" s="392" t="s">
        <v>57</v>
      </c>
      <c r="AN256" s="393" t="s">
        <v>57</v>
      </c>
      <c r="AO256" s="394" t="s">
        <v>57</v>
      </c>
    </row>
    <row r="257" spans="1:41" ht="15.75" customHeight="1" x14ac:dyDescent="0.3">
      <c r="A257" s="371"/>
      <c r="B257" s="372"/>
      <c r="C257" s="373" t="s">
        <v>43</v>
      </c>
      <c r="D257" s="374" t="str">
        <f>IF(Table_1[[#This Row],[SISÄLLÖN NIMI]]="","",1)</f>
        <v/>
      </c>
      <c r="E257" s="375"/>
      <c r="F257" s="375"/>
      <c r="G257" s="373" t="s">
        <v>57</v>
      </c>
      <c r="H257" s="376" t="s">
        <v>57</v>
      </c>
      <c r="I257" s="377" t="s">
        <v>57</v>
      </c>
      <c r="J257" s="378" t="s">
        <v>47</v>
      </c>
      <c r="K257" s="376" t="s">
        <v>57</v>
      </c>
      <c r="L257" s="379" t="s">
        <v>57</v>
      </c>
      <c r="M257" s="380"/>
      <c r="N257" s="381" t="s">
        <v>57</v>
      </c>
      <c r="O257" s="382"/>
      <c r="P257" s="380"/>
      <c r="Q257" s="380"/>
      <c r="R257" s="383"/>
      <c r="S257" s="384">
        <f>IF(Table_1[[#This Row],[Kesto (min) /tapaaminen]]&lt;1,0,(Table_1[[#This Row],[Sisältöjen määrä 
]]*Table_1[[#This Row],[Kesto (min) /tapaaminen]]*Table_1[[#This Row],[Tapaamis-kerrat /osallistuja]]))</f>
        <v>0</v>
      </c>
      <c r="T257" s="355" t="str">
        <f>IF(Table_1[[#This Row],[SISÄLLÖN NIMI]]="","",IF(Table_1[[#This Row],[Toteutuminen]]="Ei osallistujia",0,IF(Table_1[[#This Row],[Toteutuminen]]="Peruttu",0,1)))</f>
        <v/>
      </c>
      <c r="U257" s="385"/>
      <c r="V257" s="374"/>
      <c r="W257" s="386"/>
      <c r="X257" s="387">
        <f>Table_1[[#This Row],[Kävijämäärä a) lapset]]+Table_1[[#This Row],[Kävijämäärä b) aikuiset]]</f>
        <v>0</v>
      </c>
      <c r="Y257" s="387">
        <f>IF(Table_1[[#This Row],[Kokonaiskävijämäärä]]&lt;1,0,Table_1[[#This Row],[Kävijämäärä a) lapset]]*Table_1[[#This Row],[Tapaamis-kerrat /osallistuja]])</f>
        <v>0</v>
      </c>
      <c r="Z257" s="387">
        <f>IF(Table_1[[#This Row],[Kokonaiskävijämäärä]]&lt;1,0,Table_1[[#This Row],[Kävijämäärä b) aikuiset]]*Table_1[[#This Row],[Tapaamis-kerrat /osallistuja]])</f>
        <v>0</v>
      </c>
      <c r="AA257" s="387">
        <f>IF(Table_1[[#This Row],[Kokonaiskävijämäärä]]&lt;1,0,Table_1[[#This Row],[Kokonaiskävijämäärä]]*Table_1[[#This Row],[Tapaamis-kerrat /osallistuja]])</f>
        <v>0</v>
      </c>
      <c r="AB257" s="379" t="s">
        <v>57</v>
      </c>
      <c r="AC257" s="454"/>
      <c r="AD257" s="455"/>
      <c r="AE257" s="463"/>
      <c r="AF257" s="388" t="s">
        <v>57</v>
      </c>
      <c r="AG257" s="389" t="s">
        <v>57</v>
      </c>
      <c r="AH257" s="390" t="s">
        <v>57</v>
      </c>
      <c r="AI257" s="390" t="s">
        <v>57</v>
      </c>
      <c r="AJ257" s="391" t="s">
        <v>56</v>
      </c>
      <c r="AK257" s="392" t="s">
        <v>57</v>
      </c>
      <c r="AL257" s="392" t="s">
        <v>57</v>
      </c>
      <c r="AM257" s="392" t="s">
        <v>57</v>
      </c>
      <c r="AN257" s="393" t="s">
        <v>57</v>
      </c>
      <c r="AO257" s="394" t="s">
        <v>57</v>
      </c>
    </row>
    <row r="258" spans="1:41" ht="15.75" customHeight="1" x14ac:dyDescent="0.3">
      <c r="A258" s="371"/>
      <c r="B258" s="372"/>
      <c r="C258" s="373" t="s">
        <v>43</v>
      </c>
      <c r="D258" s="374" t="str">
        <f>IF(Table_1[[#This Row],[SISÄLLÖN NIMI]]="","",1)</f>
        <v/>
      </c>
      <c r="E258" s="375"/>
      <c r="F258" s="375"/>
      <c r="G258" s="373" t="s">
        <v>57</v>
      </c>
      <c r="H258" s="376" t="s">
        <v>57</v>
      </c>
      <c r="I258" s="377" t="s">
        <v>57</v>
      </c>
      <c r="J258" s="378" t="s">
        <v>47</v>
      </c>
      <c r="K258" s="376" t="s">
        <v>57</v>
      </c>
      <c r="L258" s="379" t="s">
        <v>57</v>
      </c>
      <c r="M258" s="380"/>
      <c r="N258" s="381" t="s">
        <v>57</v>
      </c>
      <c r="O258" s="382"/>
      <c r="P258" s="380"/>
      <c r="Q258" s="380"/>
      <c r="R258" s="383"/>
      <c r="S258" s="384">
        <f>IF(Table_1[[#This Row],[Kesto (min) /tapaaminen]]&lt;1,0,(Table_1[[#This Row],[Sisältöjen määrä 
]]*Table_1[[#This Row],[Kesto (min) /tapaaminen]]*Table_1[[#This Row],[Tapaamis-kerrat /osallistuja]]))</f>
        <v>0</v>
      </c>
      <c r="T258" s="355" t="str">
        <f>IF(Table_1[[#This Row],[SISÄLLÖN NIMI]]="","",IF(Table_1[[#This Row],[Toteutuminen]]="Ei osallistujia",0,IF(Table_1[[#This Row],[Toteutuminen]]="Peruttu",0,1)))</f>
        <v/>
      </c>
      <c r="U258" s="385"/>
      <c r="V258" s="374"/>
      <c r="W258" s="386"/>
      <c r="X258" s="387">
        <f>Table_1[[#This Row],[Kävijämäärä a) lapset]]+Table_1[[#This Row],[Kävijämäärä b) aikuiset]]</f>
        <v>0</v>
      </c>
      <c r="Y258" s="387">
        <f>IF(Table_1[[#This Row],[Kokonaiskävijämäärä]]&lt;1,0,Table_1[[#This Row],[Kävijämäärä a) lapset]]*Table_1[[#This Row],[Tapaamis-kerrat /osallistuja]])</f>
        <v>0</v>
      </c>
      <c r="Z258" s="387">
        <f>IF(Table_1[[#This Row],[Kokonaiskävijämäärä]]&lt;1,0,Table_1[[#This Row],[Kävijämäärä b) aikuiset]]*Table_1[[#This Row],[Tapaamis-kerrat /osallistuja]])</f>
        <v>0</v>
      </c>
      <c r="AA258" s="387">
        <f>IF(Table_1[[#This Row],[Kokonaiskävijämäärä]]&lt;1,0,Table_1[[#This Row],[Kokonaiskävijämäärä]]*Table_1[[#This Row],[Tapaamis-kerrat /osallistuja]])</f>
        <v>0</v>
      </c>
      <c r="AB258" s="379" t="s">
        <v>57</v>
      </c>
      <c r="AC258" s="454"/>
      <c r="AD258" s="455"/>
      <c r="AE258" s="463"/>
      <c r="AF258" s="388" t="s">
        <v>57</v>
      </c>
      <c r="AG258" s="389" t="s">
        <v>57</v>
      </c>
      <c r="AH258" s="390" t="s">
        <v>57</v>
      </c>
      <c r="AI258" s="390" t="s">
        <v>57</v>
      </c>
      <c r="AJ258" s="391" t="s">
        <v>56</v>
      </c>
      <c r="AK258" s="392" t="s">
        <v>57</v>
      </c>
      <c r="AL258" s="392" t="s">
        <v>57</v>
      </c>
      <c r="AM258" s="392" t="s">
        <v>57</v>
      </c>
      <c r="AN258" s="393" t="s">
        <v>57</v>
      </c>
      <c r="AO258" s="394" t="s">
        <v>57</v>
      </c>
    </row>
    <row r="259" spans="1:41" ht="15.75" customHeight="1" x14ac:dyDescent="0.3">
      <c r="A259" s="371"/>
      <c r="B259" s="372"/>
      <c r="C259" s="373" t="s">
        <v>43</v>
      </c>
      <c r="D259" s="374" t="str">
        <f>IF(Table_1[[#This Row],[SISÄLLÖN NIMI]]="","",1)</f>
        <v/>
      </c>
      <c r="E259" s="375"/>
      <c r="F259" s="375"/>
      <c r="G259" s="373" t="s">
        <v>57</v>
      </c>
      <c r="H259" s="376" t="s">
        <v>57</v>
      </c>
      <c r="I259" s="377" t="s">
        <v>57</v>
      </c>
      <c r="J259" s="378" t="s">
        <v>47</v>
      </c>
      <c r="K259" s="376" t="s">
        <v>57</v>
      </c>
      <c r="L259" s="379" t="s">
        <v>57</v>
      </c>
      <c r="M259" s="380"/>
      <c r="N259" s="381" t="s">
        <v>57</v>
      </c>
      <c r="O259" s="382"/>
      <c r="P259" s="380"/>
      <c r="Q259" s="380"/>
      <c r="R259" s="383"/>
      <c r="S259" s="384">
        <f>IF(Table_1[[#This Row],[Kesto (min) /tapaaminen]]&lt;1,0,(Table_1[[#This Row],[Sisältöjen määrä 
]]*Table_1[[#This Row],[Kesto (min) /tapaaminen]]*Table_1[[#This Row],[Tapaamis-kerrat /osallistuja]]))</f>
        <v>0</v>
      </c>
      <c r="T259" s="355" t="str">
        <f>IF(Table_1[[#This Row],[SISÄLLÖN NIMI]]="","",IF(Table_1[[#This Row],[Toteutuminen]]="Ei osallistujia",0,IF(Table_1[[#This Row],[Toteutuminen]]="Peruttu",0,1)))</f>
        <v/>
      </c>
      <c r="U259" s="385"/>
      <c r="V259" s="374"/>
      <c r="W259" s="386"/>
      <c r="X259" s="387">
        <f>Table_1[[#This Row],[Kävijämäärä a) lapset]]+Table_1[[#This Row],[Kävijämäärä b) aikuiset]]</f>
        <v>0</v>
      </c>
      <c r="Y259" s="387">
        <f>IF(Table_1[[#This Row],[Kokonaiskävijämäärä]]&lt;1,0,Table_1[[#This Row],[Kävijämäärä a) lapset]]*Table_1[[#This Row],[Tapaamis-kerrat /osallistuja]])</f>
        <v>0</v>
      </c>
      <c r="Z259" s="387">
        <f>IF(Table_1[[#This Row],[Kokonaiskävijämäärä]]&lt;1,0,Table_1[[#This Row],[Kävijämäärä b) aikuiset]]*Table_1[[#This Row],[Tapaamis-kerrat /osallistuja]])</f>
        <v>0</v>
      </c>
      <c r="AA259" s="387">
        <f>IF(Table_1[[#This Row],[Kokonaiskävijämäärä]]&lt;1,0,Table_1[[#This Row],[Kokonaiskävijämäärä]]*Table_1[[#This Row],[Tapaamis-kerrat /osallistuja]])</f>
        <v>0</v>
      </c>
      <c r="AB259" s="379" t="s">
        <v>57</v>
      </c>
      <c r="AC259" s="454"/>
      <c r="AD259" s="455"/>
      <c r="AE259" s="463"/>
      <c r="AF259" s="388" t="s">
        <v>57</v>
      </c>
      <c r="AG259" s="389" t="s">
        <v>57</v>
      </c>
      <c r="AH259" s="390" t="s">
        <v>57</v>
      </c>
      <c r="AI259" s="390" t="s">
        <v>57</v>
      </c>
      <c r="AJ259" s="391" t="s">
        <v>56</v>
      </c>
      <c r="AK259" s="392" t="s">
        <v>57</v>
      </c>
      <c r="AL259" s="392" t="s">
        <v>57</v>
      </c>
      <c r="AM259" s="392" t="s">
        <v>57</v>
      </c>
      <c r="AN259" s="393" t="s">
        <v>57</v>
      </c>
      <c r="AO259" s="394" t="s">
        <v>57</v>
      </c>
    </row>
    <row r="260" spans="1:41" ht="15.75" customHeight="1" x14ac:dyDescent="0.3">
      <c r="A260" s="371"/>
      <c r="B260" s="372"/>
      <c r="C260" s="373" t="s">
        <v>43</v>
      </c>
      <c r="D260" s="374" t="str">
        <f>IF(Table_1[[#This Row],[SISÄLLÖN NIMI]]="","",1)</f>
        <v/>
      </c>
      <c r="E260" s="375"/>
      <c r="F260" s="375"/>
      <c r="G260" s="373" t="s">
        <v>57</v>
      </c>
      <c r="H260" s="376" t="s">
        <v>57</v>
      </c>
      <c r="I260" s="377" t="s">
        <v>57</v>
      </c>
      <c r="J260" s="378" t="s">
        <v>47</v>
      </c>
      <c r="K260" s="376" t="s">
        <v>57</v>
      </c>
      <c r="L260" s="379" t="s">
        <v>57</v>
      </c>
      <c r="M260" s="380"/>
      <c r="N260" s="381" t="s">
        <v>57</v>
      </c>
      <c r="O260" s="382"/>
      <c r="P260" s="380"/>
      <c r="Q260" s="380"/>
      <c r="R260" s="383"/>
      <c r="S260" s="384">
        <f>IF(Table_1[[#This Row],[Kesto (min) /tapaaminen]]&lt;1,0,(Table_1[[#This Row],[Sisältöjen määrä 
]]*Table_1[[#This Row],[Kesto (min) /tapaaminen]]*Table_1[[#This Row],[Tapaamis-kerrat /osallistuja]]))</f>
        <v>0</v>
      </c>
      <c r="T260" s="355" t="str">
        <f>IF(Table_1[[#This Row],[SISÄLLÖN NIMI]]="","",IF(Table_1[[#This Row],[Toteutuminen]]="Ei osallistujia",0,IF(Table_1[[#This Row],[Toteutuminen]]="Peruttu",0,1)))</f>
        <v/>
      </c>
      <c r="U260" s="385"/>
      <c r="V260" s="374"/>
      <c r="W260" s="386"/>
      <c r="X260" s="387">
        <f>Table_1[[#This Row],[Kävijämäärä a) lapset]]+Table_1[[#This Row],[Kävijämäärä b) aikuiset]]</f>
        <v>0</v>
      </c>
      <c r="Y260" s="387">
        <f>IF(Table_1[[#This Row],[Kokonaiskävijämäärä]]&lt;1,0,Table_1[[#This Row],[Kävijämäärä a) lapset]]*Table_1[[#This Row],[Tapaamis-kerrat /osallistuja]])</f>
        <v>0</v>
      </c>
      <c r="Z260" s="387">
        <f>IF(Table_1[[#This Row],[Kokonaiskävijämäärä]]&lt;1,0,Table_1[[#This Row],[Kävijämäärä b) aikuiset]]*Table_1[[#This Row],[Tapaamis-kerrat /osallistuja]])</f>
        <v>0</v>
      </c>
      <c r="AA260" s="387">
        <f>IF(Table_1[[#This Row],[Kokonaiskävijämäärä]]&lt;1,0,Table_1[[#This Row],[Kokonaiskävijämäärä]]*Table_1[[#This Row],[Tapaamis-kerrat /osallistuja]])</f>
        <v>0</v>
      </c>
      <c r="AB260" s="379" t="s">
        <v>57</v>
      </c>
      <c r="AC260" s="454"/>
      <c r="AD260" s="455"/>
      <c r="AE260" s="463"/>
      <c r="AF260" s="388" t="s">
        <v>57</v>
      </c>
      <c r="AG260" s="389" t="s">
        <v>57</v>
      </c>
      <c r="AH260" s="390" t="s">
        <v>57</v>
      </c>
      <c r="AI260" s="390" t="s">
        <v>57</v>
      </c>
      <c r="AJ260" s="391" t="s">
        <v>56</v>
      </c>
      <c r="AK260" s="392" t="s">
        <v>57</v>
      </c>
      <c r="AL260" s="392" t="s">
        <v>57</v>
      </c>
      <c r="AM260" s="392" t="s">
        <v>57</v>
      </c>
      <c r="AN260" s="393" t="s">
        <v>57</v>
      </c>
      <c r="AO260" s="394" t="s">
        <v>57</v>
      </c>
    </row>
    <row r="261" spans="1:41" ht="15.75" customHeight="1" x14ac:dyDescent="0.3">
      <c r="A261" s="371"/>
      <c r="B261" s="372"/>
      <c r="C261" s="373" t="s">
        <v>43</v>
      </c>
      <c r="D261" s="374" t="str">
        <f>IF(Table_1[[#This Row],[SISÄLLÖN NIMI]]="","",1)</f>
        <v/>
      </c>
      <c r="E261" s="375"/>
      <c r="F261" s="375"/>
      <c r="G261" s="373" t="s">
        <v>57</v>
      </c>
      <c r="H261" s="376" t="s">
        <v>57</v>
      </c>
      <c r="I261" s="377" t="s">
        <v>57</v>
      </c>
      <c r="J261" s="378" t="s">
        <v>47</v>
      </c>
      <c r="K261" s="376" t="s">
        <v>57</v>
      </c>
      <c r="L261" s="379" t="s">
        <v>57</v>
      </c>
      <c r="M261" s="380"/>
      <c r="N261" s="381" t="s">
        <v>57</v>
      </c>
      <c r="O261" s="382"/>
      <c r="P261" s="380"/>
      <c r="Q261" s="380"/>
      <c r="R261" s="383"/>
      <c r="S261" s="384">
        <f>IF(Table_1[[#This Row],[Kesto (min) /tapaaminen]]&lt;1,0,(Table_1[[#This Row],[Sisältöjen määrä 
]]*Table_1[[#This Row],[Kesto (min) /tapaaminen]]*Table_1[[#This Row],[Tapaamis-kerrat /osallistuja]]))</f>
        <v>0</v>
      </c>
      <c r="T261" s="355" t="str">
        <f>IF(Table_1[[#This Row],[SISÄLLÖN NIMI]]="","",IF(Table_1[[#This Row],[Toteutuminen]]="Ei osallistujia",0,IF(Table_1[[#This Row],[Toteutuminen]]="Peruttu",0,1)))</f>
        <v/>
      </c>
      <c r="U261" s="385"/>
      <c r="V261" s="374"/>
      <c r="W261" s="386"/>
      <c r="X261" s="387">
        <f>Table_1[[#This Row],[Kävijämäärä a) lapset]]+Table_1[[#This Row],[Kävijämäärä b) aikuiset]]</f>
        <v>0</v>
      </c>
      <c r="Y261" s="387">
        <f>IF(Table_1[[#This Row],[Kokonaiskävijämäärä]]&lt;1,0,Table_1[[#This Row],[Kävijämäärä a) lapset]]*Table_1[[#This Row],[Tapaamis-kerrat /osallistuja]])</f>
        <v>0</v>
      </c>
      <c r="Z261" s="387">
        <f>IF(Table_1[[#This Row],[Kokonaiskävijämäärä]]&lt;1,0,Table_1[[#This Row],[Kävijämäärä b) aikuiset]]*Table_1[[#This Row],[Tapaamis-kerrat /osallistuja]])</f>
        <v>0</v>
      </c>
      <c r="AA261" s="387">
        <f>IF(Table_1[[#This Row],[Kokonaiskävijämäärä]]&lt;1,0,Table_1[[#This Row],[Kokonaiskävijämäärä]]*Table_1[[#This Row],[Tapaamis-kerrat /osallistuja]])</f>
        <v>0</v>
      </c>
      <c r="AB261" s="379" t="s">
        <v>57</v>
      </c>
      <c r="AC261" s="454"/>
      <c r="AD261" s="455"/>
      <c r="AE261" s="463"/>
      <c r="AF261" s="388" t="s">
        <v>57</v>
      </c>
      <c r="AG261" s="389" t="s">
        <v>57</v>
      </c>
      <c r="AH261" s="390" t="s">
        <v>57</v>
      </c>
      <c r="AI261" s="390" t="s">
        <v>57</v>
      </c>
      <c r="AJ261" s="391" t="s">
        <v>56</v>
      </c>
      <c r="AK261" s="392" t="s">
        <v>57</v>
      </c>
      <c r="AL261" s="392" t="s">
        <v>57</v>
      </c>
      <c r="AM261" s="392" t="s">
        <v>57</v>
      </c>
      <c r="AN261" s="393" t="s">
        <v>57</v>
      </c>
      <c r="AO261" s="394" t="s">
        <v>57</v>
      </c>
    </row>
    <row r="262" spans="1:41" ht="15.75" customHeight="1" x14ac:dyDescent="0.3">
      <c r="A262" s="371"/>
      <c r="B262" s="372"/>
      <c r="C262" s="373" t="s">
        <v>43</v>
      </c>
      <c r="D262" s="374" t="str">
        <f>IF(Table_1[[#This Row],[SISÄLLÖN NIMI]]="","",1)</f>
        <v/>
      </c>
      <c r="E262" s="375"/>
      <c r="F262" s="375"/>
      <c r="G262" s="373" t="s">
        <v>57</v>
      </c>
      <c r="H262" s="376" t="s">
        <v>57</v>
      </c>
      <c r="I262" s="377" t="s">
        <v>57</v>
      </c>
      <c r="J262" s="378" t="s">
        <v>47</v>
      </c>
      <c r="K262" s="376" t="s">
        <v>57</v>
      </c>
      <c r="L262" s="379" t="s">
        <v>57</v>
      </c>
      <c r="M262" s="380"/>
      <c r="N262" s="381" t="s">
        <v>57</v>
      </c>
      <c r="O262" s="382"/>
      <c r="P262" s="380"/>
      <c r="Q262" s="380"/>
      <c r="R262" s="383"/>
      <c r="S262" s="384">
        <f>IF(Table_1[[#This Row],[Kesto (min) /tapaaminen]]&lt;1,0,(Table_1[[#This Row],[Sisältöjen määrä 
]]*Table_1[[#This Row],[Kesto (min) /tapaaminen]]*Table_1[[#This Row],[Tapaamis-kerrat /osallistuja]]))</f>
        <v>0</v>
      </c>
      <c r="T262" s="355" t="str">
        <f>IF(Table_1[[#This Row],[SISÄLLÖN NIMI]]="","",IF(Table_1[[#This Row],[Toteutuminen]]="Ei osallistujia",0,IF(Table_1[[#This Row],[Toteutuminen]]="Peruttu",0,1)))</f>
        <v/>
      </c>
      <c r="U262" s="385"/>
      <c r="V262" s="374"/>
      <c r="W262" s="386"/>
      <c r="X262" s="387">
        <f>Table_1[[#This Row],[Kävijämäärä a) lapset]]+Table_1[[#This Row],[Kävijämäärä b) aikuiset]]</f>
        <v>0</v>
      </c>
      <c r="Y262" s="387">
        <f>IF(Table_1[[#This Row],[Kokonaiskävijämäärä]]&lt;1,0,Table_1[[#This Row],[Kävijämäärä a) lapset]]*Table_1[[#This Row],[Tapaamis-kerrat /osallistuja]])</f>
        <v>0</v>
      </c>
      <c r="Z262" s="387">
        <f>IF(Table_1[[#This Row],[Kokonaiskävijämäärä]]&lt;1,0,Table_1[[#This Row],[Kävijämäärä b) aikuiset]]*Table_1[[#This Row],[Tapaamis-kerrat /osallistuja]])</f>
        <v>0</v>
      </c>
      <c r="AA262" s="387">
        <f>IF(Table_1[[#This Row],[Kokonaiskävijämäärä]]&lt;1,0,Table_1[[#This Row],[Kokonaiskävijämäärä]]*Table_1[[#This Row],[Tapaamis-kerrat /osallistuja]])</f>
        <v>0</v>
      </c>
      <c r="AB262" s="379" t="s">
        <v>57</v>
      </c>
      <c r="AC262" s="454"/>
      <c r="AD262" s="455"/>
      <c r="AE262" s="463"/>
      <c r="AF262" s="388" t="s">
        <v>57</v>
      </c>
      <c r="AG262" s="389" t="s">
        <v>57</v>
      </c>
      <c r="AH262" s="390" t="s">
        <v>57</v>
      </c>
      <c r="AI262" s="390" t="s">
        <v>57</v>
      </c>
      <c r="AJ262" s="391" t="s">
        <v>56</v>
      </c>
      <c r="AK262" s="392" t="s">
        <v>57</v>
      </c>
      <c r="AL262" s="392" t="s">
        <v>57</v>
      </c>
      <c r="AM262" s="392" t="s">
        <v>57</v>
      </c>
      <c r="AN262" s="393" t="s">
        <v>57</v>
      </c>
      <c r="AO262" s="394" t="s">
        <v>57</v>
      </c>
    </row>
    <row r="263" spans="1:41" ht="15.75" customHeight="1" x14ac:dyDescent="0.3">
      <c r="A263" s="371"/>
      <c r="B263" s="372"/>
      <c r="C263" s="373" t="s">
        <v>43</v>
      </c>
      <c r="D263" s="374" t="str">
        <f>IF(Table_1[[#This Row],[SISÄLLÖN NIMI]]="","",1)</f>
        <v/>
      </c>
      <c r="E263" s="375"/>
      <c r="F263" s="375"/>
      <c r="G263" s="373" t="s">
        <v>57</v>
      </c>
      <c r="H263" s="376" t="s">
        <v>57</v>
      </c>
      <c r="I263" s="377" t="s">
        <v>57</v>
      </c>
      <c r="J263" s="378" t="s">
        <v>47</v>
      </c>
      <c r="K263" s="376" t="s">
        <v>57</v>
      </c>
      <c r="L263" s="379" t="s">
        <v>57</v>
      </c>
      <c r="M263" s="380"/>
      <c r="N263" s="381" t="s">
        <v>57</v>
      </c>
      <c r="O263" s="382"/>
      <c r="P263" s="380"/>
      <c r="Q263" s="380"/>
      <c r="R263" s="383"/>
      <c r="S263" s="384">
        <f>IF(Table_1[[#This Row],[Kesto (min) /tapaaminen]]&lt;1,0,(Table_1[[#This Row],[Sisältöjen määrä 
]]*Table_1[[#This Row],[Kesto (min) /tapaaminen]]*Table_1[[#This Row],[Tapaamis-kerrat /osallistuja]]))</f>
        <v>0</v>
      </c>
      <c r="T263" s="355" t="str">
        <f>IF(Table_1[[#This Row],[SISÄLLÖN NIMI]]="","",IF(Table_1[[#This Row],[Toteutuminen]]="Ei osallistujia",0,IF(Table_1[[#This Row],[Toteutuminen]]="Peruttu",0,1)))</f>
        <v/>
      </c>
      <c r="U263" s="385"/>
      <c r="V263" s="374"/>
      <c r="W263" s="386"/>
      <c r="X263" s="387">
        <f>Table_1[[#This Row],[Kävijämäärä a) lapset]]+Table_1[[#This Row],[Kävijämäärä b) aikuiset]]</f>
        <v>0</v>
      </c>
      <c r="Y263" s="387">
        <f>IF(Table_1[[#This Row],[Kokonaiskävijämäärä]]&lt;1,0,Table_1[[#This Row],[Kävijämäärä a) lapset]]*Table_1[[#This Row],[Tapaamis-kerrat /osallistuja]])</f>
        <v>0</v>
      </c>
      <c r="Z263" s="387">
        <f>IF(Table_1[[#This Row],[Kokonaiskävijämäärä]]&lt;1,0,Table_1[[#This Row],[Kävijämäärä b) aikuiset]]*Table_1[[#This Row],[Tapaamis-kerrat /osallistuja]])</f>
        <v>0</v>
      </c>
      <c r="AA263" s="387">
        <f>IF(Table_1[[#This Row],[Kokonaiskävijämäärä]]&lt;1,0,Table_1[[#This Row],[Kokonaiskävijämäärä]]*Table_1[[#This Row],[Tapaamis-kerrat /osallistuja]])</f>
        <v>0</v>
      </c>
      <c r="AB263" s="379" t="s">
        <v>57</v>
      </c>
      <c r="AC263" s="454"/>
      <c r="AD263" s="455"/>
      <c r="AE263" s="463"/>
      <c r="AF263" s="388" t="s">
        <v>57</v>
      </c>
      <c r="AG263" s="389" t="s">
        <v>57</v>
      </c>
      <c r="AH263" s="390" t="s">
        <v>57</v>
      </c>
      <c r="AI263" s="390" t="s">
        <v>57</v>
      </c>
      <c r="AJ263" s="391" t="s">
        <v>56</v>
      </c>
      <c r="AK263" s="392" t="s">
        <v>57</v>
      </c>
      <c r="AL263" s="392" t="s">
        <v>57</v>
      </c>
      <c r="AM263" s="392" t="s">
        <v>57</v>
      </c>
      <c r="AN263" s="393" t="s">
        <v>57</v>
      </c>
      <c r="AO263" s="394" t="s">
        <v>57</v>
      </c>
    </row>
    <row r="264" spans="1:41" ht="15.75" customHeight="1" x14ac:dyDescent="0.3">
      <c r="A264" s="371"/>
      <c r="B264" s="372"/>
      <c r="C264" s="373" t="s">
        <v>43</v>
      </c>
      <c r="D264" s="374" t="str">
        <f>IF(Table_1[[#This Row],[SISÄLLÖN NIMI]]="","",1)</f>
        <v/>
      </c>
      <c r="E264" s="375"/>
      <c r="F264" s="375"/>
      <c r="G264" s="373" t="s">
        <v>57</v>
      </c>
      <c r="H264" s="376" t="s">
        <v>57</v>
      </c>
      <c r="I264" s="377" t="s">
        <v>57</v>
      </c>
      <c r="J264" s="378" t="s">
        <v>47</v>
      </c>
      <c r="K264" s="376" t="s">
        <v>57</v>
      </c>
      <c r="L264" s="379" t="s">
        <v>57</v>
      </c>
      <c r="M264" s="380"/>
      <c r="N264" s="381" t="s">
        <v>57</v>
      </c>
      <c r="O264" s="382"/>
      <c r="P264" s="380"/>
      <c r="Q264" s="380"/>
      <c r="R264" s="383"/>
      <c r="S264" s="384">
        <f>IF(Table_1[[#This Row],[Kesto (min) /tapaaminen]]&lt;1,0,(Table_1[[#This Row],[Sisältöjen määrä 
]]*Table_1[[#This Row],[Kesto (min) /tapaaminen]]*Table_1[[#This Row],[Tapaamis-kerrat /osallistuja]]))</f>
        <v>0</v>
      </c>
      <c r="T264" s="355" t="str">
        <f>IF(Table_1[[#This Row],[SISÄLLÖN NIMI]]="","",IF(Table_1[[#This Row],[Toteutuminen]]="Ei osallistujia",0,IF(Table_1[[#This Row],[Toteutuminen]]="Peruttu",0,1)))</f>
        <v/>
      </c>
      <c r="U264" s="385"/>
      <c r="V264" s="374"/>
      <c r="W264" s="386"/>
      <c r="X264" s="387">
        <f>Table_1[[#This Row],[Kävijämäärä a) lapset]]+Table_1[[#This Row],[Kävijämäärä b) aikuiset]]</f>
        <v>0</v>
      </c>
      <c r="Y264" s="387">
        <f>IF(Table_1[[#This Row],[Kokonaiskävijämäärä]]&lt;1,0,Table_1[[#This Row],[Kävijämäärä a) lapset]]*Table_1[[#This Row],[Tapaamis-kerrat /osallistuja]])</f>
        <v>0</v>
      </c>
      <c r="Z264" s="387">
        <f>IF(Table_1[[#This Row],[Kokonaiskävijämäärä]]&lt;1,0,Table_1[[#This Row],[Kävijämäärä b) aikuiset]]*Table_1[[#This Row],[Tapaamis-kerrat /osallistuja]])</f>
        <v>0</v>
      </c>
      <c r="AA264" s="387">
        <f>IF(Table_1[[#This Row],[Kokonaiskävijämäärä]]&lt;1,0,Table_1[[#This Row],[Kokonaiskävijämäärä]]*Table_1[[#This Row],[Tapaamis-kerrat /osallistuja]])</f>
        <v>0</v>
      </c>
      <c r="AB264" s="379" t="s">
        <v>57</v>
      </c>
      <c r="AC264" s="454"/>
      <c r="AD264" s="455"/>
      <c r="AE264" s="463"/>
      <c r="AF264" s="388" t="s">
        <v>57</v>
      </c>
      <c r="AG264" s="389" t="s">
        <v>57</v>
      </c>
      <c r="AH264" s="390" t="s">
        <v>57</v>
      </c>
      <c r="AI264" s="390" t="s">
        <v>57</v>
      </c>
      <c r="AJ264" s="391" t="s">
        <v>56</v>
      </c>
      <c r="AK264" s="392" t="s">
        <v>57</v>
      </c>
      <c r="AL264" s="392" t="s">
        <v>57</v>
      </c>
      <c r="AM264" s="392" t="s">
        <v>57</v>
      </c>
      <c r="AN264" s="393" t="s">
        <v>57</v>
      </c>
      <c r="AO264" s="394" t="s">
        <v>57</v>
      </c>
    </row>
    <row r="265" spans="1:41" ht="15.75" customHeight="1" x14ac:dyDescent="0.3">
      <c r="A265" s="371"/>
      <c r="B265" s="372"/>
      <c r="C265" s="373" t="s">
        <v>43</v>
      </c>
      <c r="D265" s="374" t="str">
        <f>IF(Table_1[[#This Row],[SISÄLLÖN NIMI]]="","",1)</f>
        <v/>
      </c>
      <c r="E265" s="375"/>
      <c r="F265" s="375"/>
      <c r="G265" s="373" t="s">
        <v>57</v>
      </c>
      <c r="H265" s="376" t="s">
        <v>57</v>
      </c>
      <c r="I265" s="377" t="s">
        <v>57</v>
      </c>
      <c r="J265" s="378" t="s">
        <v>47</v>
      </c>
      <c r="K265" s="376" t="s">
        <v>57</v>
      </c>
      <c r="L265" s="379" t="s">
        <v>57</v>
      </c>
      <c r="M265" s="380"/>
      <c r="N265" s="381" t="s">
        <v>57</v>
      </c>
      <c r="O265" s="382"/>
      <c r="P265" s="380"/>
      <c r="Q265" s="380"/>
      <c r="R265" s="383"/>
      <c r="S265" s="384">
        <f>IF(Table_1[[#This Row],[Kesto (min) /tapaaminen]]&lt;1,0,(Table_1[[#This Row],[Sisältöjen määrä 
]]*Table_1[[#This Row],[Kesto (min) /tapaaminen]]*Table_1[[#This Row],[Tapaamis-kerrat /osallistuja]]))</f>
        <v>0</v>
      </c>
      <c r="T265" s="355" t="str">
        <f>IF(Table_1[[#This Row],[SISÄLLÖN NIMI]]="","",IF(Table_1[[#This Row],[Toteutuminen]]="Ei osallistujia",0,IF(Table_1[[#This Row],[Toteutuminen]]="Peruttu",0,1)))</f>
        <v/>
      </c>
      <c r="U265" s="385"/>
      <c r="V265" s="374"/>
      <c r="W265" s="386"/>
      <c r="X265" s="387">
        <f>Table_1[[#This Row],[Kävijämäärä a) lapset]]+Table_1[[#This Row],[Kävijämäärä b) aikuiset]]</f>
        <v>0</v>
      </c>
      <c r="Y265" s="387">
        <f>IF(Table_1[[#This Row],[Kokonaiskävijämäärä]]&lt;1,0,Table_1[[#This Row],[Kävijämäärä a) lapset]]*Table_1[[#This Row],[Tapaamis-kerrat /osallistuja]])</f>
        <v>0</v>
      </c>
      <c r="Z265" s="387">
        <f>IF(Table_1[[#This Row],[Kokonaiskävijämäärä]]&lt;1,0,Table_1[[#This Row],[Kävijämäärä b) aikuiset]]*Table_1[[#This Row],[Tapaamis-kerrat /osallistuja]])</f>
        <v>0</v>
      </c>
      <c r="AA265" s="387">
        <f>IF(Table_1[[#This Row],[Kokonaiskävijämäärä]]&lt;1,0,Table_1[[#This Row],[Kokonaiskävijämäärä]]*Table_1[[#This Row],[Tapaamis-kerrat /osallistuja]])</f>
        <v>0</v>
      </c>
      <c r="AB265" s="379" t="s">
        <v>57</v>
      </c>
      <c r="AC265" s="454"/>
      <c r="AD265" s="455"/>
      <c r="AE265" s="463"/>
      <c r="AF265" s="388" t="s">
        <v>57</v>
      </c>
      <c r="AG265" s="389" t="s">
        <v>57</v>
      </c>
      <c r="AH265" s="390" t="s">
        <v>57</v>
      </c>
      <c r="AI265" s="390" t="s">
        <v>57</v>
      </c>
      <c r="AJ265" s="391" t="s">
        <v>56</v>
      </c>
      <c r="AK265" s="392" t="s">
        <v>57</v>
      </c>
      <c r="AL265" s="392" t="s">
        <v>57</v>
      </c>
      <c r="AM265" s="392" t="s">
        <v>57</v>
      </c>
      <c r="AN265" s="393" t="s">
        <v>57</v>
      </c>
      <c r="AO265" s="394" t="s">
        <v>57</v>
      </c>
    </row>
    <row r="266" spans="1:41" ht="15.75" customHeight="1" x14ac:dyDescent="0.3">
      <c r="A266" s="371"/>
      <c r="B266" s="372"/>
      <c r="C266" s="373" t="s">
        <v>43</v>
      </c>
      <c r="D266" s="374" t="str">
        <f>IF(Table_1[[#This Row],[SISÄLLÖN NIMI]]="","",1)</f>
        <v/>
      </c>
      <c r="E266" s="375"/>
      <c r="F266" s="375"/>
      <c r="G266" s="373" t="s">
        <v>57</v>
      </c>
      <c r="H266" s="376" t="s">
        <v>57</v>
      </c>
      <c r="I266" s="377" t="s">
        <v>57</v>
      </c>
      <c r="J266" s="378" t="s">
        <v>47</v>
      </c>
      <c r="K266" s="376" t="s">
        <v>57</v>
      </c>
      <c r="L266" s="379" t="s">
        <v>57</v>
      </c>
      <c r="M266" s="380"/>
      <c r="N266" s="381" t="s">
        <v>57</v>
      </c>
      <c r="O266" s="382"/>
      <c r="P266" s="380"/>
      <c r="Q266" s="380"/>
      <c r="R266" s="383"/>
      <c r="S266" s="384">
        <f>IF(Table_1[[#This Row],[Kesto (min) /tapaaminen]]&lt;1,0,(Table_1[[#This Row],[Sisältöjen määrä 
]]*Table_1[[#This Row],[Kesto (min) /tapaaminen]]*Table_1[[#This Row],[Tapaamis-kerrat /osallistuja]]))</f>
        <v>0</v>
      </c>
      <c r="T266" s="355" t="str">
        <f>IF(Table_1[[#This Row],[SISÄLLÖN NIMI]]="","",IF(Table_1[[#This Row],[Toteutuminen]]="Ei osallistujia",0,IF(Table_1[[#This Row],[Toteutuminen]]="Peruttu",0,1)))</f>
        <v/>
      </c>
      <c r="U266" s="385"/>
      <c r="V266" s="374"/>
      <c r="W266" s="386"/>
      <c r="X266" s="387">
        <f>Table_1[[#This Row],[Kävijämäärä a) lapset]]+Table_1[[#This Row],[Kävijämäärä b) aikuiset]]</f>
        <v>0</v>
      </c>
      <c r="Y266" s="387">
        <f>IF(Table_1[[#This Row],[Kokonaiskävijämäärä]]&lt;1,0,Table_1[[#This Row],[Kävijämäärä a) lapset]]*Table_1[[#This Row],[Tapaamis-kerrat /osallistuja]])</f>
        <v>0</v>
      </c>
      <c r="Z266" s="387">
        <f>IF(Table_1[[#This Row],[Kokonaiskävijämäärä]]&lt;1,0,Table_1[[#This Row],[Kävijämäärä b) aikuiset]]*Table_1[[#This Row],[Tapaamis-kerrat /osallistuja]])</f>
        <v>0</v>
      </c>
      <c r="AA266" s="387">
        <f>IF(Table_1[[#This Row],[Kokonaiskävijämäärä]]&lt;1,0,Table_1[[#This Row],[Kokonaiskävijämäärä]]*Table_1[[#This Row],[Tapaamis-kerrat /osallistuja]])</f>
        <v>0</v>
      </c>
      <c r="AB266" s="379" t="s">
        <v>57</v>
      </c>
      <c r="AC266" s="454"/>
      <c r="AD266" s="455"/>
      <c r="AE266" s="463"/>
      <c r="AF266" s="388" t="s">
        <v>57</v>
      </c>
      <c r="AG266" s="389" t="s">
        <v>57</v>
      </c>
      <c r="AH266" s="390" t="s">
        <v>57</v>
      </c>
      <c r="AI266" s="390" t="s">
        <v>57</v>
      </c>
      <c r="AJ266" s="391" t="s">
        <v>56</v>
      </c>
      <c r="AK266" s="392" t="s">
        <v>57</v>
      </c>
      <c r="AL266" s="392" t="s">
        <v>57</v>
      </c>
      <c r="AM266" s="392" t="s">
        <v>57</v>
      </c>
      <c r="AN266" s="393" t="s">
        <v>57</v>
      </c>
      <c r="AO266" s="394" t="s">
        <v>57</v>
      </c>
    </row>
    <row r="267" spans="1:41" ht="15.75" customHeight="1" x14ac:dyDescent="0.3">
      <c r="A267" s="371"/>
      <c r="B267" s="372"/>
      <c r="C267" s="373" t="s">
        <v>43</v>
      </c>
      <c r="D267" s="374" t="str">
        <f>IF(Table_1[[#This Row],[SISÄLLÖN NIMI]]="","",1)</f>
        <v/>
      </c>
      <c r="E267" s="375"/>
      <c r="F267" s="375"/>
      <c r="G267" s="373" t="s">
        <v>57</v>
      </c>
      <c r="H267" s="376" t="s">
        <v>57</v>
      </c>
      <c r="I267" s="377" t="s">
        <v>57</v>
      </c>
      <c r="J267" s="378" t="s">
        <v>47</v>
      </c>
      <c r="K267" s="376" t="s">
        <v>57</v>
      </c>
      <c r="L267" s="379" t="s">
        <v>57</v>
      </c>
      <c r="M267" s="380"/>
      <c r="N267" s="381" t="s">
        <v>57</v>
      </c>
      <c r="O267" s="382"/>
      <c r="P267" s="380"/>
      <c r="Q267" s="380"/>
      <c r="R267" s="383"/>
      <c r="S267" s="384">
        <f>IF(Table_1[[#This Row],[Kesto (min) /tapaaminen]]&lt;1,0,(Table_1[[#This Row],[Sisältöjen määrä 
]]*Table_1[[#This Row],[Kesto (min) /tapaaminen]]*Table_1[[#This Row],[Tapaamis-kerrat /osallistuja]]))</f>
        <v>0</v>
      </c>
      <c r="T267" s="355" t="str">
        <f>IF(Table_1[[#This Row],[SISÄLLÖN NIMI]]="","",IF(Table_1[[#This Row],[Toteutuminen]]="Ei osallistujia",0,IF(Table_1[[#This Row],[Toteutuminen]]="Peruttu",0,1)))</f>
        <v/>
      </c>
      <c r="U267" s="385"/>
      <c r="V267" s="374"/>
      <c r="W267" s="386"/>
      <c r="X267" s="387">
        <f>Table_1[[#This Row],[Kävijämäärä a) lapset]]+Table_1[[#This Row],[Kävijämäärä b) aikuiset]]</f>
        <v>0</v>
      </c>
      <c r="Y267" s="387">
        <f>IF(Table_1[[#This Row],[Kokonaiskävijämäärä]]&lt;1,0,Table_1[[#This Row],[Kävijämäärä a) lapset]]*Table_1[[#This Row],[Tapaamis-kerrat /osallistuja]])</f>
        <v>0</v>
      </c>
      <c r="Z267" s="387">
        <f>IF(Table_1[[#This Row],[Kokonaiskävijämäärä]]&lt;1,0,Table_1[[#This Row],[Kävijämäärä b) aikuiset]]*Table_1[[#This Row],[Tapaamis-kerrat /osallistuja]])</f>
        <v>0</v>
      </c>
      <c r="AA267" s="387">
        <f>IF(Table_1[[#This Row],[Kokonaiskävijämäärä]]&lt;1,0,Table_1[[#This Row],[Kokonaiskävijämäärä]]*Table_1[[#This Row],[Tapaamis-kerrat /osallistuja]])</f>
        <v>0</v>
      </c>
      <c r="AB267" s="379" t="s">
        <v>57</v>
      </c>
      <c r="AC267" s="454"/>
      <c r="AD267" s="455"/>
      <c r="AE267" s="463"/>
      <c r="AF267" s="388" t="s">
        <v>57</v>
      </c>
      <c r="AG267" s="389" t="s">
        <v>57</v>
      </c>
      <c r="AH267" s="390" t="s">
        <v>57</v>
      </c>
      <c r="AI267" s="390" t="s">
        <v>57</v>
      </c>
      <c r="AJ267" s="391" t="s">
        <v>56</v>
      </c>
      <c r="AK267" s="392" t="s">
        <v>57</v>
      </c>
      <c r="AL267" s="392" t="s">
        <v>57</v>
      </c>
      <c r="AM267" s="392" t="s">
        <v>57</v>
      </c>
      <c r="AN267" s="393" t="s">
        <v>57</v>
      </c>
      <c r="AO267" s="394" t="s">
        <v>57</v>
      </c>
    </row>
    <row r="268" spans="1:41" ht="15.75" customHeight="1" x14ac:dyDescent="0.3">
      <c r="A268" s="371"/>
      <c r="B268" s="372"/>
      <c r="C268" s="373" t="s">
        <v>43</v>
      </c>
      <c r="D268" s="374" t="str">
        <f>IF(Table_1[[#This Row],[SISÄLLÖN NIMI]]="","",1)</f>
        <v/>
      </c>
      <c r="E268" s="375"/>
      <c r="F268" s="375"/>
      <c r="G268" s="373" t="s">
        <v>57</v>
      </c>
      <c r="H268" s="376" t="s">
        <v>57</v>
      </c>
      <c r="I268" s="377" t="s">
        <v>57</v>
      </c>
      <c r="J268" s="378" t="s">
        <v>47</v>
      </c>
      <c r="K268" s="376" t="s">
        <v>57</v>
      </c>
      <c r="L268" s="379" t="s">
        <v>57</v>
      </c>
      <c r="M268" s="380"/>
      <c r="N268" s="381" t="s">
        <v>57</v>
      </c>
      <c r="O268" s="382"/>
      <c r="P268" s="380"/>
      <c r="Q268" s="380"/>
      <c r="R268" s="383"/>
      <c r="S268" s="384">
        <f>IF(Table_1[[#This Row],[Kesto (min) /tapaaminen]]&lt;1,0,(Table_1[[#This Row],[Sisältöjen määrä 
]]*Table_1[[#This Row],[Kesto (min) /tapaaminen]]*Table_1[[#This Row],[Tapaamis-kerrat /osallistuja]]))</f>
        <v>0</v>
      </c>
      <c r="T268" s="355" t="str">
        <f>IF(Table_1[[#This Row],[SISÄLLÖN NIMI]]="","",IF(Table_1[[#This Row],[Toteutuminen]]="Ei osallistujia",0,IF(Table_1[[#This Row],[Toteutuminen]]="Peruttu",0,1)))</f>
        <v/>
      </c>
      <c r="U268" s="385"/>
      <c r="V268" s="374"/>
      <c r="W268" s="386"/>
      <c r="X268" s="387">
        <f>Table_1[[#This Row],[Kävijämäärä a) lapset]]+Table_1[[#This Row],[Kävijämäärä b) aikuiset]]</f>
        <v>0</v>
      </c>
      <c r="Y268" s="387">
        <f>IF(Table_1[[#This Row],[Kokonaiskävijämäärä]]&lt;1,0,Table_1[[#This Row],[Kävijämäärä a) lapset]]*Table_1[[#This Row],[Tapaamis-kerrat /osallistuja]])</f>
        <v>0</v>
      </c>
      <c r="Z268" s="387">
        <f>IF(Table_1[[#This Row],[Kokonaiskävijämäärä]]&lt;1,0,Table_1[[#This Row],[Kävijämäärä b) aikuiset]]*Table_1[[#This Row],[Tapaamis-kerrat /osallistuja]])</f>
        <v>0</v>
      </c>
      <c r="AA268" s="387">
        <f>IF(Table_1[[#This Row],[Kokonaiskävijämäärä]]&lt;1,0,Table_1[[#This Row],[Kokonaiskävijämäärä]]*Table_1[[#This Row],[Tapaamis-kerrat /osallistuja]])</f>
        <v>0</v>
      </c>
      <c r="AB268" s="379" t="s">
        <v>57</v>
      </c>
      <c r="AC268" s="454"/>
      <c r="AD268" s="455"/>
      <c r="AE268" s="463"/>
      <c r="AF268" s="388" t="s">
        <v>57</v>
      </c>
      <c r="AG268" s="389" t="s">
        <v>57</v>
      </c>
      <c r="AH268" s="390" t="s">
        <v>57</v>
      </c>
      <c r="AI268" s="390" t="s">
        <v>57</v>
      </c>
      <c r="AJ268" s="391" t="s">
        <v>56</v>
      </c>
      <c r="AK268" s="392" t="s">
        <v>57</v>
      </c>
      <c r="AL268" s="392" t="s">
        <v>57</v>
      </c>
      <c r="AM268" s="392" t="s">
        <v>57</v>
      </c>
      <c r="AN268" s="393" t="s">
        <v>57</v>
      </c>
      <c r="AO268" s="394" t="s">
        <v>57</v>
      </c>
    </row>
    <row r="269" spans="1:41" ht="15.75" customHeight="1" x14ac:dyDescent="0.3">
      <c r="A269" s="371"/>
      <c r="B269" s="372"/>
      <c r="C269" s="373" t="s">
        <v>43</v>
      </c>
      <c r="D269" s="374" t="str">
        <f>IF(Table_1[[#This Row],[SISÄLLÖN NIMI]]="","",1)</f>
        <v/>
      </c>
      <c r="E269" s="375"/>
      <c r="F269" s="375"/>
      <c r="G269" s="373" t="s">
        <v>57</v>
      </c>
      <c r="H269" s="376" t="s">
        <v>57</v>
      </c>
      <c r="I269" s="377" t="s">
        <v>57</v>
      </c>
      <c r="J269" s="378" t="s">
        <v>47</v>
      </c>
      <c r="K269" s="376" t="s">
        <v>57</v>
      </c>
      <c r="L269" s="379" t="s">
        <v>57</v>
      </c>
      <c r="M269" s="380"/>
      <c r="N269" s="381" t="s">
        <v>57</v>
      </c>
      <c r="O269" s="382"/>
      <c r="P269" s="380"/>
      <c r="Q269" s="380"/>
      <c r="R269" s="383"/>
      <c r="S269" s="384">
        <f>IF(Table_1[[#This Row],[Kesto (min) /tapaaminen]]&lt;1,0,(Table_1[[#This Row],[Sisältöjen määrä 
]]*Table_1[[#This Row],[Kesto (min) /tapaaminen]]*Table_1[[#This Row],[Tapaamis-kerrat /osallistuja]]))</f>
        <v>0</v>
      </c>
      <c r="T269" s="355" t="str">
        <f>IF(Table_1[[#This Row],[SISÄLLÖN NIMI]]="","",IF(Table_1[[#This Row],[Toteutuminen]]="Ei osallistujia",0,IF(Table_1[[#This Row],[Toteutuminen]]="Peruttu",0,1)))</f>
        <v/>
      </c>
      <c r="U269" s="385"/>
      <c r="V269" s="374"/>
      <c r="W269" s="386"/>
      <c r="X269" s="387">
        <f>Table_1[[#This Row],[Kävijämäärä a) lapset]]+Table_1[[#This Row],[Kävijämäärä b) aikuiset]]</f>
        <v>0</v>
      </c>
      <c r="Y269" s="387">
        <f>IF(Table_1[[#This Row],[Kokonaiskävijämäärä]]&lt;1,0,Table_1[[#This Row],[Kävijämäärä a) lapset]]*Table_1[[#This Row],[Tapaamis-kerrat /osallistuja]])</f>
        <v>0</v>
      </c>
      <c r="Z269" s="387">
        <f>IF(Table_1[[#This Row],[Kokonaiskävijämäärä]]&lt;1,0,Table_1[[#This Row],[Kävijämäärä b) aikuiset]]*Table_1[[#This Row],[Tapaamis-kerrat /osallistuja]])</f>
        <v>0</v>
      </c>
      <c r="AA269" s="387">
        <f>IF(Table_1[[#This Row],[Kokonaiskävijämäärä]]&lt;1,0,Table_1[[#This Row],[Kokonaiskävijämäärä]]*Table_1[[#This Row],[Tapaamis-kerrat /osallistuja]])</f>
        <v>0</v>
      </c>
      <c r="AB269" s="379" t="s">
        <v>57</v>
      </c>
      <c r="AC269" s="454"/>
      <c r="AD269" s="455"/>
      <c r="AE269" s="463"/>
      <c r="AF269" s="388" t="s">
        <v>57</v>
      </c>
      <c r="AG269" s="389" t="s">
        <v>57</v>
      </c>
      <c r="AH269" s="390" t="s">
        <v>57</v>
      </c>
      <c r="AI269" s="390" t="s">
        <v>57</v>
      </c>
      <c r="AJ269" s="391" t="s">
        <v>56</v>
      </c>
      <c r="AK269" s="392" t="s">
        <v>57</v>
      </c>
      <c r="AL269" s="392" t="s">
        <v>57</v>
      </c>
      <c r="AM269" s="392" t="s">
        <v>57</v>
      </c>
      <c r="AN269" s="393" t="s">
        <v>57</v>
      </c>
      <c r="AO269" s="394" t="s">
        <v>57</v>
      </c>
    </row>
    <row r="270" spans="1:41" ht="15.75" customHeight="1" x14ac:dyDescent="0.3">
      <c r="A270" s="371"/>
      <c r="B270" s="372"/>
      <c r="C270" s="373" t="s">
        <v>43</v>
      </c>
      <c r="D270" s="374" t="str">
        <f>IF(Table_1[[#This Row],[SISÄLLÖN NIMI]]="","",1)</f>
        <v/>
      </c>
      <c r="E270" s="375"/>
      <c r="F270" s="375"/>
      <c r="G270" s="373" t="s">
        <v>57</v>
      </c>
      <c r="H270" s="376" t="s">
        <v>57</v>
      </c>
      <c r="I270" s="377" t="s">
        <v>57</v>
      </c>
      <c r="J270" s="378" t="s">
        <v>47</v>
      </c>
      <c r="K270" s="376" t="s">
        <v>57</v>
      </c>
      <c r="L270" s="379" t="s">
        <v>57</v>
      </c>
      <c r="M270" s="380"/>
      <c r="N270" s="381" t="s">
        <v>57</v>
      </c>
      <c r="O270" s="382"/>
      <c r="P270" s="380"/>
      <c r="Q270" s="380"/>
      <c r="R270" s="383"/>
      <c r="S270" s="384">
        <f>IF(Table_1[[#This Row],[Kesto (min) /tapaaminen]]&lt;1,0,(Table_1[[#This Row],[Sisältöjen määrä 
]]*Table_1[[#This Row],[Kesto (min) /tapaaminen]]*Table_1[[#This Row],[Tapaamis-kerrat /osallistuja]]))</f>
        <v>0</v>
      </c>
      <c r="T270" s="355" t="str">
        <f>IF(Table_1[[#This Row],[SISÄLLÖN NIMI]]="","",IF(Table_1[[#This Row],[Toteutuminen]]="Ei osallistujia",0,IF(Table_1[[#This Row],[Toteutuminen]]="Peruttu",0,1)))</f>
        <v/>
      </c>
      <c r="U270" s="385"/>
      <c r="V270" s="374"/>
      <c r="W270" s="386"/>
      <c r="X270" s="387">
        <f>Table_1[[#This Row],[Kävijämäärä a) lapset]]+Table_1[[#This Row],[Kävijämäärä b) aikuiset]]</f>
        <v>0</v>
      </c>
      <c r="Y270" s="387">
        <f>IF(Table_1[[#This Row],[Kokonaiskävijämäärä]]&lt;1,0,Table_1[[#This Row],[Kävijämäärä a) lapset]]*Table_1[[#This Row],[Tapaamis-kerrat /osallistuja]])</f>
        <v>0</v>
      </c>
      <c r="Z270" s="387">
        <f>IF(Table_1[[#This Row],[Kokonaiskävijämäärä]]&lt;1,0,Table_1[[#This Row],[Kävijämäärä b) aikuiset]]*Table_1[[#This Row],[Tapaamis-kerrat /osallistuja]])</f>
        <v>0</v>
      </c>
      <c r="AA270" s="387">
        <f>IF(Table_1[[#This Row],[Kokonaiskävijämäärä]]&lt;1,0,Table_1[[#This Row],[Kokonaiskävijämäärä]]*Table_1[[#This Row],[Tapaamis-kerrat /osallistuja]])</f>
        <v>0</v>
      </c>
      <c r="AB270" s="379" t="s">
        <v>57</v>
      </c>
      <c r="AC270" s="454"/>
      <c r="AD270" s="455"/>
      <c r="AE270" s="463"/>
      <c r="AF270" s="388" t="s">
        <v>57</v>
      </c>
      <c r="AG270" s="389" t="s">
        <v>57</v>
      </c>
      <c r="AH270" s="390" t="s">
        <v>57</v>
      </c>
      <c r="AI270" s="390" t="s">
        <v>57</v>
      </c>
      <c r="AJ270" s="391" t="s">
        <v>56</v>
      </c>
      <c r="AK270" s="392" t="s">
        <v>57</v>
      </c>
      <c r="AL270" s="392" t="s">
        <v>57</v>
      </c>
      <c r="AM270" s="392" t="s">
        <v>57</v>
      </c>
      <c r="AN270" s="393" t="s">
        <v>57</v>
      </c>
      <c r="AO270" s="394" t="s">
        <v>57</v>
      </c>
    </row>
    <row r="271" spans="1:41" ht="15.75" customHeight="1" x14ac:dyDescent="0.3">
      <c r="A271" s="371"/>
      <c r="B271" s="372"/>
      <c r="C271" s="373" t="s">
        <v>43</v>
      </c>
      <c r="D271" s="374" t="str">
        <f>IF(Table_1[[#This Row],[SISÄLLÖN NIMI]]="","",1)</f>
        <v/>
      </c>
      <c r="E271" s="375"/>
      <c r="F271" s="375"/>
      <c r="G271" s="373" t="s">
        <v>57</v>
      </c>
      <c r="H271" s="376" t="s">
        <v>57</v>
      </c>
      <c r="I271" s="377" t="s">
        <v>57</v>
      </c>
      <c r="J271" s="378" t="s">
        <v>47</v>
      </c>
      <c r="K271" s="376" t="s">
        <v>57</v>
      </c>
      <c r="L271" s="379" t="s">
        <v>57</v>
      </c>
      <c r="M271" s="380"/>
      <c r="N271" s="381" t="s">
        <v>57</v>
      </c>
      <c r="O271" s="382"/>
      <c r="P271" s="380"/>
      <c r="Q271" s="380"/>
      <c r="R271" s="383"/>
      <c r="S271" s="384">
        <f>IF(Table_1[[#This Row],[Kesto (min) /tapaaminen]]&lt;1,0,(Table_1[[#This Row],[Sisältöjen määrä 
]]*Table_1[[#This Row],[Kesto (min) /tapaaminen]]*Table_1[[#This Row],[Tapaamis-kerrat /osallistuja]]))</f>
        <v>0</v>
      </c>
      <c r="T271" s="355" t="str">
        <f>IF(Table_1[[#This Row],[SISÄLLÖN NIMI]]="","",IF(Table_1[[#This Row],[Toteutuminen]]="Ei osallistujia",0,IF(Table_1[[#This Row],[Toteutuminen]]="Peruttu",0,1)))</f>
        <v/>
      </c>
      <c r="U271" s="385"/>
      <c r="V271" s="374"/>
      <c r="W271" s="386"/>
      <c r="X271" s="387">
        <f>Table_1[[#This Row],[Kävijämäärä a) lapset]]+Table_1[[#This Row],[Kävijämäärä b) aikuiset]]</f>
        <v>0</v>
      </c>
      <c r="Y271" s="387">
        <f>IF(Table_1[[#This Row],[Kokonaiskävijämäärä]]&lt;1,0,Table_1[[#This Row],[Kävijämäärä a) lapset]]*Table_1[[#This Row],[Tapaamis-kerrat /osallistuja]])</f>
        <v>0</v>
      </c>
      <c r="Z271" s="387">
        <f>IF(Table_1[[#This Row],[Kokonaiskävijämäärä]]&lt;1,0,Table_1[[#This Row],[Kävijämäärä b) aikuiset]]*Table_1[[#This Row],[Tapaamis-kerrat /osallistuja]])</f>
        <v>0</v>
      </c>
      <c r="AA271" s="387">
        <f>IF(Table_1[[#This Row],[Kokonaiskävijämäärä]]&lt;1,0,Table_1[[#This Row],[Kokonaiskävijämäärä]]*Table_1[[#This Row],[Tapaamis-kerrat /osallistuja]])</f>
        <v>0</v>
      </c>
      <c r="AB271" s="379" t="s">
        <v>57</v>
      </c>
      <c r="AC271" s="454"/>
      <c r="AD271" s="455"/>
      <c r="AE271" s="463"/>
      <c r="AF271" s="388" t="s">
        <v>57</v>
      </c>
      <c r="AG271" s="389" t="s">
        <v>57</v>
      </c>
      <c r="AH271" s="390" t="s">
        <v>57</v>
      </c>
      <c r="AI271" s="390" t="s">
        <v>57</v>
      </c>
      <c r="AJ271" s="391" t="s">
        <v>56</v>
      </c>
      <c r="AK271" s="392" t="s">
        <v>57</v>
      </c>
      <c r="AL271" s="392" t="s">
        <v>57</v>
      </c>
      <c r="AM271" s="392" t="s">
        <v>57</v>
      </c>
      <c r="AN271" s="393" t="s">
        <v>57</v>
      </c>
      <c r="AO271" s="394" t="s">
        <v>57</v>
      </c>
    </row>
    <row r="272" spans="1:41" ht="15.75" customHeight="1" x14ac:dyDescent="0.3">
      <c r="A272" s="371"/>
      <c r="B272" s="372"/>
      <c r="C272" s="373" t="s">
        <v>43</v>
      </c>
      <c r="D272" s="374" t="str">
        <f>IF(Table_1[[#This Row],[SISÄLLÖN NIMI]]="","",1)</f>
        <v/>
      </c>
      <c r="E272" s="375"/>
      <c r="F272" s="375"/>
      <c r="G272" s="373" t="s">
        <v>57</v>
      </c>
      <c r="H272" s="376" t="s">
        <v>57</v>
      </c>
      <c r="I272" s="377" t="s">
        <v>57</v>
      </c>
      <c r="J272" s="378" t="s">
        <v>47</v>
      </c>
      <c r="K272" s="376" t="s">
        <v>57</v>
      </c>
      <c r="L272" s="379" t="s">
        <v>57</v>
      </c>
      <c r="M272" s="380"/>
      <c r="N272" s="381" t="s">
        <v>57</v>
      </c>
      <c r="O272" s="382"/>
      <c r="P272" s="380"/>
      <c r="Q272" s="380"/>
      <c r="R272" s="383"/>
      <c r="S272" s="384">
        <f>IF(Table_1[[#This Row],[Kesto (min) /tapaaminen]]&lt;1,0,(Table_1[[#This Row],[Sisältöjen määrä 
]]*Table_1[[#This Row],[Kesto (min) /tapaaminen]]*Table_1[[#This Row],[Tapaamis-kerrat /osallistuja]]))</f>
        <v>0</v>
      </c>
      <c r="T272" s="355" t="str">
        <f>IF(Table_1[[#This Row],[SISÄLLÖN NIMI]]="","",IF(Table_1[[#This Row],[Toteutuminen]]="Ei osallistujia",0,IF(Table_1[[#This Row],[Toteutuminen]]="Peruttu",0,1)))</f>
        <v/>
      </c>
      <c r="U272" s="385"/>
      <c r="V272" s="374"/>
      <c r="W272" s="386"/>
      <c r="X272" s="387">
        <f>Table_1[[#This Row],[Kävijämäärä a) lapset]]+Table_1[[#This Row],[Kävijämäärä b) aikuiset]]</f>
        <v>0</v>
      </c>
      <c r="Y272" s="387">
        <f>IF(Table_1[[#This Row],[Kokonaiskävijämäärä]]&lt;1,0,Table_1[[#This Row],[Kävijämäärä a) lapset]]*Table_1[[#This Row],[Tapaamis-kerrat /osallistuja]])</f>
        <v>0</v>
      </c>
      <c r="Z272" s="387">
        <f>IF(Table_1[[#This Row],[Kokonaiskävijämäärä]]&lt;1,0,Table_1[[#This Row],[Kävijämäärä b) aikuiset]]*Table_1[[#This Row],[Tapaamis-kerrat /osallistuja]])</f>
        <v>0</v>
      </c>
      <c r="AA272" s="387">
        <f>IF(Table_1[[#This Row],[Kokonaiskävijämäärä]]&lt;1,0,Table_1[[#This Row],[Kokonaiskävijämäärä]]*Table_1[[#This Row],[Tapaamis-kerrat /osallistuja]])</f>
        <v>0</v>
      </c>
      <c r="AB272" s="379" t="s">
        <v>57</v>
      </c>
      <c r="AC272" s="454"/>
      <c r="AD272" s="455"/>
      <c r="AE272" s="463"/>
      <c r="AF272" s="388" t="s">
        <v>57</v>
      </c>
      <c r="AG272" s="389" t="s">
        <v>57</v>
      </c>
      <c r="AH272" s="390" t="s">
        <v>57</v>
      </c>
      <c r="AI272" s="390" t="s">
        <v>57</v>
      </c>
      <c r="AJ272" s="391" t="s">
        <v>56</v>
      </c>
      <c r="AK272" s="392" t="s">
        <v>57</v>
      </c>
      <c r="AL272" s="392" t="s">
        <v>57</v>
      </c>
      <c r="AM272" s="392" t="s">
        <v>57</v>
      </c>
      <c r="AN272" s="393" t="s">
        <v>57</v>
      </c>
      <c r="AO272" s="394" t="s">
        <v>57</v>
      </c>
    </row>
    <row r="273" spans="1:41" ht="15.75" customHeight="1" x14ac:dyDescent="0.3">
      <c r="A273" s="371"/>
      <c r="B273" s="372"/>
      <c r="C273" s="373" t="s">
        <v>43</v>
      </c>
      <c r="D273" s="374" t="str">
        <f>IF(Table_1[[#This Row],[SISÄLLÖN NIMI]]="","",1)</f>
        <v/>
      </c>
      <c r="E273" s="375"/>
      <c r="F273" s="375"/>
      <c r="G273" s="373" t="s">
        <v>57</v>
      </c>
      <c r="H273" s="376" t="s">
        <v>57</v>
      </c>
      <c r="I273" s="377" t="s">
        <v>57</v>
      </c>
      <c r="J273" s="378" t="s">
        <v>47</v>
      </c>
      <c r="K273" s="376" t="s">
        <v>57</v>
      </c>
      <c r="L273" s="379" t="s">
        <v>57</v>
      </c>
      <c r="M273" s="380"/>
      <c r="N273" s="381" t="s">
        <v>57</v>
      </c>
      <c r="O273" s="382"/>
      <c r="P273" s="380"/>
      <c r="Q273" s="380"/>
      <c r="R273" s="383"/>
      <c r="S273" s="384">
        <f>IF(Table_1[[#This Row],[Kesto (min) /tapaaminen]]&lt;1,0,(Table_1[[#This Row],[Sisältöjen määrä 
]]*Table_1[[#This Row],[Kesto (min) /tapaaminen]]*Table_1[[#This Row],[Tapaamis-kerrat /osallistuja]]))</f>
        <v>0</v>
      </c>
      <c r="T273" s="355" t="str">
        <f>IF(Table_1[[#This Row],[SISÄLLÖN NIMI]]="","",IF(Table_1[[#This Row],[Toteutuminen]]="Ei osallistujia",0,IF(Table_1[[#This Row],[Toteutuminen]]="Peruttu",0,1)))</f>
        <v/>
      </c>
      <c r="U273" s="385"/>
      <c r="V273" s="374"/>
      <c r="W273" s="386"/>
      <c r="X273" s="387">
        <f>Table_1[[#This Row],[Kävijämäärä a) lapset]]+Table_1[[#This Row],[Kävijämäärä b) aikuiset]]</f>
        <v>0</v>
      </c>
      <c r="Y273" s="387">
        <f>IF(Table_1[[#This Row],[Kokonaiskävijämäärä]]&lt;1,0,Table_1[[#This Row],[Kävijämäärä a) lapset]]*Table_1[[#This Row],[Tapaamis-kerrat /osallistuja]])</f>
        <v>0</v>
      </c>
      <c r="Z273" s="387">
        <f>IF(Table_1[[#This Row],[Kokonaiskävijämäärä]]&lt;1,0,Table_1[[#This Row],[Kävijämäärä b) aikuiset]]*Table_1[[#This Row],[Tapaamis-kerrat /osallistuja]])</f>
        <v>0</v>
      </c>
      <c r="AA273" s="387">
        <f>IF(Table_1[[#This Row],[Kokonaiskävijämäärä]]&lt;1,0,Table_1[[#This Row],[Kokonaiskävijämäärä]]*Table_1[[#This Row],[Tapaamis-kerrat /osallistuja]])</f>
        <v>0</v>
      </c>
      <c r="AB273" s="379" t="s">
        <v>57</v>
      </c>
      <c r="AC273" s="454"/>
      <c r="AD273" s="455"/>
      <c r="AE273" s="463"/>
      <c r="AF273" s="388" t="s">
        <v>57</v>
      </c>
      <c r="AG273" s="389" t="s">
        <v>57</v>
      </c>
      <c r="AH273" s="390" t="s">
        <v>57</v>
      </c>
      <c r="AI273" s="390" t="s">
        <v>57</v>
      </c>
      <c r="AJ273" s="391" t="s">
        <v>56</v>
      </c>
      <c r="AK273" s="392" t="s">
        <v>57</v>
      </c>
      <c r="AL273" s="392" t="s">
        <v>57</v>
      </c>
      <c r="AM273" s="392" t="s">
        <v>57</v>
      </c>
      <c r="AN273" s="393" t="s">
        <v>57</v>
      </c>
      <c r="AO273" s="394" t="s">
        <v>57</v>
      </c>
    </row>
    <row r="274" spans="1:41" ht="15.75" customHeight="1" x14ac:dyDescent="0.3">
      <c r="A274" s="371"/>
      <c r="B274" s="372"/>
      <c r="C274" s="373" t="s">
        <v>43</v>
      </c>
      <c r="D274" s="374" t="str">
        <f>IF(Table_1[[#This Row],[SISÄLLÖN NIMI]]="","",1)</f>
        <v/>
      </c>
      <c r="E274" s="375"/>
      <c r="F274" s="375"/>
      <c r="G274" s="373" t="s">
        <v>57</v>
      </c>
      <c r="H274" s="376" t="s">
        <v>57</v>
      </c>
      <c r="I274" s="377" t="s">
        <v>57</v>
      </c>
      <c r="J274" s="378" t="s">
        <v>47</v>
      </c>
      <c r="K274" s="376" t="s">
        <v>57</v>
      </c>
      <c r="L274" s="379" t="s">
        <v>57</v>
      </c>
      <c r="M274" s="380"/>
      <c r="N274" s="381" t="s">
        <v>57</v>
      </c>
      <c r="O274" s="382"/>
      <c r="P274" s="380"/>
      <c r="Q274" s="380"/>
      <c r="R274" s="383"/>
      <c r="S274" s="384">
        <f>IF(Table_1[[#This Row],[Kesto (min) /tapaaminen]]&lt;1,0,(Table_1[[#This Row],[Sisältöjen määrä 
]]*Table_1[[#This Row],[Kesto (min) /tapaaminen]]*Table_1[[#This Row],[Tapaamis-kerrat /osallistuja]]))</f>
        <v>0</v>
      </c>
      <c r="T274" s="355" t="str">
        <f>IF(Table_1[[#This Row],[SISÄLLÖN NIMI]]="","",IF(Table_1[[#This Row],[Toteutuminen]]="Ei osallistujia",0,IF(Table_1[[#This Row],[Toteutuminen]]="Peruttu",0,1)))</f>
        <v/>
      </c>
      <c r="U274" s="385"/>
      <c r="V274" s="374"/>
      <c r="W274" s="386"/>
      <c r="X274" s="387">
        <f>Table_1[[#This Row],[Kävijämäärä a) lapset]]+Table_1[[#This Row],[Kävijämäärä b) aikuiset]]</f>
        <v>0</v>
      </c>
      <c r="Y274" s="387">
        <f>IF(Table_1[[#This Row],[Kokonaiskävijämäärä]]&lt;1,0,Table_1[[#This Row],[Kävijämäärä a) lapset]]*Table_1[[#This Row],[Tapaamis-kerrat /osallistuja]])</f>
        <v>0</v>
      </c>
      <c r="Z274" s="387">
        <f>IF(Table_1[[#This Row],[Kokonaiskävijämäärä]]&lt;1,0,Table_1[[#This Row],[Kävijämäärä b) aikuiset]]*Table_1[[#This Row],[Tapaamis-kerrat /osallistuja]])</f>
        <v>0</v>
      </c>
      <c r="AA274" s="387">
        <f>IF(Table_1[[#This Row],[Kokonaiskävijämäärä]]&lt;1,0,Table_1[[#This Row],[Kokonaiskävijämäärä]]*Table_1[[#This Row],[Tapaamis-kerrat /osallistuja]])</f>
        <v>0</v>
      </c>
      <c r="AB274" s="379" t="s">
        <v>57</v>
      </c>
      <c r="AC274" s="454"/>
      <c r="AD274" s="455"/>
      <c r="AE274" s="463"/>
      <c r="AF274" s="388" t="s">
        <v>57</v>
      </c>
      <c r="AG274" s="389" t="s">
        <v>57</v>
      </c>
      <c r="AH274" s="390" t="s">
        <v>57</v>
      </c>
      <c r="AI274" s="390" t="s">
        <v>57</v>
      </c>
      <c r="AJ274" s="391" t="s">
        <v>56</v>
      </c>
      <c r="AK274" s="392" t="s">
        <v>57</v>
      </c>
      <c r="AL274" s="392" t="s">
        <v>57</v>
      </c>
      <c r="AM274" s="392" t="s">
        <v>57</v>
      </c>
      <c r="AN274" s="393" t="s">
        <v>57</v>
      </c>
      <c r="AO274" s="394" t="s">
        <v>57</v>
      </c>
    </row>
    <row r="275" spans="1:41" ht="15.75" customHeight="1" x14ac:dyDescent="0.3">
      <c r="A275" s="371"/>
      <c r="B275" s="372"/>
      <c r="C275" s="373" t="s">
        <v>43</v>
      </c>
      <c r="D275" s="374" t="str">
        <f>IF(Table_1[[#This Row],[SISÄLLÖN NIMI]]="","",1)</f>
        <v/>
      </c>
      <c r="E275" s="375"/>
      <c r="F275" s="375"/>
      <c r="G275" s="373" t="s">
        <v>57</v>
      </c>
      <c r="H275" s="376" t="s">
        <v>57</v>
      </c>
      <c r="I275" s="377" t="s">
        <v>57</v>
      </c>
      <c r="J275" s="378" t="s">
        <v>47</v>
      </c>
      <c r="K275" s="376" t="s">
        <v>57</v>
      </c>
      <c r="L275" s="379" t="s">
        <v>57</v>
      </c>
      <c r="M275" s="380"/>
      <c r="N275" s="381" t="s">
        <v>57</v>
      </c>
      <c r="O275" s="382"/>
      <c r="P275" s="380"/>
      <c r="Q275" s="380"/>
      <c r="R275" s="383"/>
      <c r="S275" s="384">
        <f>IF(Table_1[[#This Row],[Kesto (min) /tapaaminen]]&lt;1,0,(Table_1[[#This Row],[Sisältöjen määrä 
]]*Table_1[[#This Row],[Kesto (min) /tapaaminen]]*Table_1[[#This Row],[Tapaamis-kerrat /osallistuja]]))</f>
        <v>0</v>
      </c>
      <c r="T275" s="355" t="str">
        <f>IF(Table_1[[#This Row],[SISÄLLÖN NIMI]]="","",IF(Table_1[[#This Row],[Toteutuminen]]="Ei osallistujia",0,IF(Table_1[[#This Row],[Toteutuminen]]="Peruttu",0,1)))</f>
        <v/>
      </c>
      <c r="U275" s="385"/>
      <c r="V275" s="374"/>
      <c r="W275" s="386"/>
      <c r="X275" s="387">
        <f>Table_1[[#This Row],[Kävijämäärä a) lapset]]+Table_1[[#This Row],[Kävijämäärä b) aikuiset]]</f>
        <v>0</v>
      </c>
      <c r="Y275" s="387">
        <f>IF(Table_1[[#This Row],[Kokonaiskävijämäärä]]&lt;1,0,Table_1[[#This Row],[Kävijämäärä a) lapset]]*Table_1[[#This Row],[Tapaamis-kerrat /osallistuja]])</f>
        <v>0</v>
      </c>
      <c r="Z275" s="387">
        <f>IF(Table_1[[#This Row],[Kokonaiskävijämäärä]]&lt;1,0,Table_1[[#This Row],[Kävijämäärä b) aikuiset]]*Table_1[[#This Row],[Tapaamis-kerrat /osallistuja]])</f>
        <v>0</v>
      </c>
      <c r="AA275" s="387">
        <f>IF(Table_1[[#This Row],[Kokonaiskävijämäärä]]&lt;1,0,Table_1[[#This Row],[Kokonaiskävijämäärä]]*Table_1[[#This Row],[Tapaamis-kerrat /osallistuja]])</f>
        <v>0</v>
      </c>
      <c r="AB275" s="379" t="s">
        <v>57</v>
      </c>
      <c r="AC275" s="454"/>
      <c r="AD275" s="455"/>
      <c r="AE275" s="463"/>
      <c r="AF275" s="388" t="s">
        <v>57</v>
      </c>
      <c r="AG275" s="389" t="s">
        <v>57</v>
      </c>
      <c r="AH275" s="390" t="s">
        <v>57</v>
      </c>
      <c r="AI275" s="390" t="s">
        <v>57</v>
      </c>
      <c r="AJ275" s="391" t="s">
        <v>56</v>
      </c>
      <c r="AK275" s="392" t="s">
        <v>57</v>
      </c>
      <c r="AL275" s="392" t="s">
        <v>57</v>
      </c>
      <c r="AM275" s="392" t="s">
        <v>57</v>
      </c>
      <c r="AN275" s="393" t="s">
        <v>57</v>
      </c>
      <c r="AO275" s="394" t="s">
        <v>57</v>
      </c>
    </row>
    <row r="276" spans="1:41" ht="15.75" customHeight="1" x14ac:dyDescent="0.3">
      <c r="A276" s="371"/>
      <c r="B276" s="372"/>
      <c r="C276" s="373" t="s">
        <v>43</v>
      </c>
      <c r="D276" s="374" t="str">
        <f>IF(Table_1[[#This Row],[SISÄLLÖN NIMI]]="","",1)</f>
        <v/>
      </c>
      <c r="E276" s="375"/>
      <c r="F276" s="375"/>
      <c r="G276" s="373" t="s">
        <v>57</v>
      </c>
      <c r="H276" s="376" t="s">
        <v>57</v>
      </c>
      <c r="I276" s="377" t="s">
        <v>57</v>
      </c>
      <c r="J276" s="378" t="s">
        <v>47</v>
      </c>
      <c r="K276" s="376" t="s">
        <v>57</v>
      </c>
      <c r="L276" s="379" t="s">
        <v>57</v>
      </c>
      <c r="M276" s="380"/>
      <c r="N276" s="381" t="s">
        <v>57</v>
      </c>
      <c r="O276" s="382"/>
      <c r="P276" s="380"/>
      <c r="Q276" s="380"/>
      <c r="R276" s="383"/>
      <c r="S276" s="384">
        <f>IF(Table_1[[#This Row],[Kesto (min) /tapaaminen]]&lt;1,0,(Table_1[[#This Row],[Sisältöjen määrä 
]]*Table_1[[#This Row],[Kesto (min) /tapaaminen]]*Table_1[[#This Row],[Tapaamis-kerrat /osallistuja]]))</f>
        <v>0</v>
      </c>
      <c r="T276" s="355" t="str">
        <f>IF(Table_1[[#This Row],[SISÄLLÖN NIMI]]="","",IF(Table_1[[#This Row],[Toteutuminen]]="Ei osallistujia",0,IF(Table_1[[#This Row],[Toteutuminen]]="Peruttu",0,1)))</f>
        <v/>
      </c>
      <c r="U276" s="385"/>
      <c r="V276" s="374"/>
      <c r="W276" s="386"/>
      <c r="X276" s="387">
        <f>Table_1[[#This Row],[Kävijämäärä a) lapset]]+Table_1[[#This Row],[Kävijämäärä b) aikuiset]]</f>
        <v>0</v>
      </c>
      <c r="Y276" s="387">
        <f>IF(Table_1[[#This Row],[Kokonaiskävijämäärä]]&lt;1,0,Table_1[[#This Row],[Kävijämäärä a) lapset]]*Table_1[[#This Row],[Tapaamis-kerrat /osallistuja]])</f>
        <v>0</v>
      </c>
      <c r="Z276" s="387">
        <f>IF(Table_1[[#This Row],[Kokonaiskävijämäärä]]&lt;1,0,Table_1[[#This Row],[Kävijämäärä b) aikuiset]]*Table_1[[#This Row],[Tapaamis-kerrat /osallistuja]])</f>
        <v>0</v>
      </c>
      <c r="AA276" s="387">
        <f>IF(Table_1[[#This Row],[Kokonaiskävijämäärä]]&lt;1,0,Table_1[[#This Row],[Kokonaiskävijämäärä]]*Table_1[[#This Row],[Tapaamis-kerrat /osallistuja]])</f>
        <v>0</v>
      </c>
      <c r="AB276" s="379" t="s">
        <v>57</v>
      </c>
      <c r="AC276" s="454"/>
      <c r="AD276" s="455"/>
      <c r="AE276" s="463"/>
      <c r="AF276" s="388" t="s">
        <v>57</v>
      </c>
      <c r="AG276" s="389" t="s">
        <v>57</v>
      </c>
      <c r="AH276" s="390" t="s">
        <v>57</v>
      </c>
      <c r="AI276" s="390" t="s">
        <v>57</v>
      </c>
      <c r="AJ276" s="391" t="s">
        <v>56</v>
      </c>
      <c r="AK276" s="392" t="s">
        <v>57</v>
      </c>
      <c r="AL276" s="392" t="s">
        <v>57</v>
      </c>
      <c r="AM276" s="392" t="s">
        <v>57</v>
      </c>
      <c r="AN276" s="393" t="s">
        <v>57</v>
      </c>
      <c r="AO276" s="394" t="s">
        <v>57</v>
      </c>
    </row>
    <row r="277" spans="1:41" ht="15.75" customHeight="1" x14ac:dyDescent="0.3">
      <c r="A277" s="371"/>
      <c r="B277" s="372"/>
      <c r="C277" s="373" t="s">
        <v>43</v>
      </c>
      <c r="D277" s="374" t="str">
        <f>IF(Table_1[[#This Row],[SISÄLLÖN NIMI]]="","",1)</f>
        <v/>
      </c>
      <c r="E277" s="375"/>
      <c r="F277" s="375"/>
      <c r="G277" s="373" t="s">
        <v>57</v>
      </c>
      <c r="H277" s="376" t="s">
        <v>57</v>
      </c>
      <c r="I277" s="377" t="s">
        <v>57</v>
      </c>
      <c r="J277" s="378" t="s">
        <v>47</v>
      </c>
      <c r="K277" s="376" t="s">
        <v>57</v>
      </c>
      <c r="L277" s="379" t="s">
        <v>57</v>
      </c>
      <c r="M277" s="380"/>
      <c r="N277" s="381" t="s">
        <v>57</v>
      </c>
      <c r="O277" s="382"/>
      <c r="P277" s="380"/>
      <c r="Q277" s="380"/>
      <c r="R277" s="383"/>
      <c r="S277" s="384">
        <f>IF(Table_1[[#This Row],[Kesto (min) /tapaaminen]]&lt;1,0,(Table_1[[#This Row],[Sisältöjen määrä 
]]*Table_1[[#This Row],[Kesto (min) /tapaaminen]]*Table_1[[#This Row],[Tapaamis-kerrat /osallistuja]]))</f>
        <v>0</v>
      </c>
      <c r="T277" s="355" t="str">
        <f>IF(Table_1[[#This Row],[SISÄLLÖN NIMI]]="","",IF(Table_1[[#This Row],[Toteutuminen]]="Ei osallistujia",0,IF(Table_1[[#This Row],[Toteutuminen]]="Peruttu",0,1)))</f>
        <v/>
      </c>
      <c r="U277" s="385"/>
      <c r="V277" s="374"/>
      <c r="W277" s="386"/>
      <c r="X277" s="387">
        <f>Table_1[[#This Row],[Kävijämäärä a) lapset]]+Table_1[[#This Row],[Kävijämäärä b) aikuiset]]</f>
        <v>0</v>
      </c>
      <c r="Y277" s="387">
        <f>IF(Table_1[[#This Row],[Kokonaiskävijämäärä]]&lt;1,0,Table_1[[#This Row],[Kävijämäärä a) lapset]]*Table_1[[#This Row],[Tapaamis-kerrat /osallistuja]])</f>
        <v>0</v>
      </c>
      <c r="Z277" s="387">
        <f>IF(Table_1[[#This Row],[Kokonaiskävijämäärä]]&lt;1,0,Table_1[[#This Row],[Kävijämäärä b) aikuiset]]*Table_1[[#This Row],[Tapaamis-kerrat /osallistuja]])</f>
        <v>0</v>
      </c>
      <c r="AA277" s="387">
        <f>IF(Table_1[[#This Row],[Kokonaiskävijämäärä]]&lt;1,0,Table_1[[#This Row],[Kokonaiskävijämäärä]]*Table_1[[#This Row],[Tapaamis-kerrat /osallistuja]])</f>
        <v>0</v>
      </c>
      <c r="AB277" s="379" t="s">
        <v>57</v>
      </c>
      <c r="AC277" s="454"/>
      <c r="AD277" s="455"/>
      <c r="AE277" s="463"/>
      <c r="AF277" s="388" t="s">
        <v>57</v>
      </c>
      <c r="AG277" s="389" t="s">
        <v>57</v>
      </c>
      <c r="AH277" s="390" t="s">
        <v>57</v>
      </c>
      <c r="AI277" s="390" t="s">
        <v>57</v>
      </c>
      <c r="AJ277" s="391" t="s">
        <v>56</v>
      </c>
      <c r="AK277" s="392" t="s">
        <v>57</v>
      </c>
      <c r="AL277" s="392" t="s">
        <v>57</v>
      </c>
      <c r="AM277" s="392" t="s">
        <v>57</v>
      </c>
      <c r="AN277" s="393" t="s">
        <v>57</v>
      </c>
      <c r="AO277" s="394" t="s">
        <v>57</v>
      </c>
    </row>
    <row r="278" spans="1:41" ht="15.75" customHeight="1" x14ac:dyDescent="0.3">
      <c r="A278" s="371"/>
      <c r="B278" s="372"/>
      <c r="C278" s="373" t="s">
        <v>43</v>
      </c>
      <c r="D278" s="374" t="str">
        <f>IF(Table_1[[#This Row],[SISÄLLÖN NIMI]]="","",1)</f>
        <v/>
      </c>
      <c r="E278" s="375"/>
      <c r="F278" s="375"/>
      <c r="G278" s="373" t="s">
        <v>57</v>
      </c>
      <c r="H278" s="376" t="s">
        <v>57</v>
      </c>
      <c r="I278" s="377" t="s">
        <v>57</v>
      </c>
      <c r="J278" s="378" t="s">
        <v>47</v>
      </c>
      <c r="K278" s="376" t="s">
        <v>57</v>
      </c>
      <c r="L278" s="379" t="s">
        <v>57</v>
      </c>
      <c r="M278" s="380"/>
      <c r="N278" s="381" t="s">
        <v>57</v>
      </c>
      <c r="O278" s="382"/>
      <c r="P278" s="380"/>
      <c r="Q278" s="380"/>
      <c r="R278" s="383"/>
      <c r="S278" s="384">
        <f>IF(Table_1[[#This Row],[Kesto (min) /tapaaminen]]&lt;1,0,(Table_1[[#This Row],[Sisältöjen määrä 
]]*Table_1[[#This Row],[Kesto (min) /tapaaminen]]*Table_1[[#This Row],[Tapaamis-kerrat /osallistuja]]))</f>
        <v>0</v>
      </c>
      <c r="T278" s="355" t="str">
        <f>IF(Table_1[[#This Row],[SISÄLLÖN NIMI]]="","",IF(Table_1[[#This Row],[Toteutuminen]]="Ei osallistujia",0,IF(Table_1[[#This Row],[Toteutuminen]]="Peruttu",0,1)))</f>
        <v/>
      </c>
      <c r="U278" s="385"/>
      <c r="V278" s="374"/>
      <c r="W278" s="386"/>
      <c r="X278" s="387">
        <f>Table_1[[#This Row],[Kävijämäärä a) lapset]]+Table_1[[#This Row],[Kävijämäärä b) aikuiset]]</f>
        <v>0</v>
      </c>
      <c r="Y278" s="387">
        <f>IF(Table_1[[#This Row],[Kokonaiskävijämäärä]]&lt;1,0,Table_1[[#This Row],[Kävijämäärä a) lapset]]*Table_1[[#This Row],[Tapaamis-kerrat /osallistuja]])</f>
        <v>0</v>
      </c>
      <c r="Z278" s="387">
        <f>IF(Table_1[[#This Row],[Kokonaiskävijämäärä]]&lt;1,0,Table_1[[#This Row],[Kävijämäärä b) aikuiset]]*Table_1[[#This Row],[Tapaamis-kerrat /osallistuja]])</f>
        <v>0</v>
      </c>
      <c r="AA278" s="387">
        <f>IF(Table_1[[#This Row],[Kokonaiskävijämäärä]]&lt;1,0,Table_1[[#This Row],[Kokonaiskävijämäärä]]*Table_1[[#This Row],[Tapaamis-kerrat /osallistuja]])</f>
        <v>0</v>
      </c>
      <c r="AB278" s="379" t="s">
        <v>57</v>
      </c>
      <c r="AC278" s="454"/>
      <c r="AD278" s="455"/>
      <c r="AE278" s="463"/>
      <c r="AF278" s="388" t="s">
        <v>57</v>
      </c>
      <c r="AG278" s="389" t="s">
        <v>57</v>
      </c>
      <c r="AH278" s="390" t="s">
        <v>57</v>
      </c>
      <c r="AI278" s="390" t="s">
        <v>57</v>
      </c>
      <c r="AJ278" s="391" t="s">
        <v>56</v>
      </c>
      <c r="AK278" s="392" t="s">
        <v>57</v>
      </c>
      <c r="AL278" s="392" t="s">
        <v>57</v>
      </c>
      <c r="AM278" s="392" t="s">
        <v>57</v>
      </c>
      <c r="AN278" s="393" t="s">
        <v>57</v>
      </c>
      <c r="AO278" s="394" t="s">
        <v>57</v>
      </c>
    </row>
    <row r="279" spans="1:41" ht="15.75" customHeight="1" x14ac:dyDescent="0.3">
      <c r="A279" s="371"/>
      <c r="B279" s="372"/>
      <c r="C279" s="373" t="s">
        <v>43</v>
      </c>
      <c r="D279" s="374" t="str">
        <f>IF(Table_1[[#This Row],[SISÄLLÖN NIMI]]="","",1)</f>
        <v/>
      </c>
      <c r="E279" s="375"/>
      <c r="F279" s="375"/>
      <c r="G279" s="373" t="s">
        <v>57</v>
      </c>
      <c r="H279" s="376" t="s">
        <v>57</v>
      </c>
      <c r="I279" s="377" t="s">
        <v>57</v>
      </c>
      <c r="J279" s="378" t="s">
        <v>47</v>
      </c>
      <c r="K279" s="376" t="s">
        <v>57</v>
      </c>
      <c r="L279" s="379" t="s">
        <v>57</v>
      </c>
      <c r="M279" s="380"/>
      <c r="N279" s="381" t="s">
        <v>57</v>
      </c>
      <c r="O279" s="382"/>
      <c r="P279" s="380"/>
      <c r="Q279" s="380"/>
      <c r="R279" s="383"/>
      <c r="S279" s="384">
        <f>IF(Table_1[[#This Row],[Kesto (min) /tapaaminen]]&lt;1,0,(Table_1[[#This Row],[Sisältöjen määrä 
]]*Table_1[[#This Row],[Kesto (min) /tapaaminen]]*Table_1[[#This Row],[Tapaamis-kerrat /osallistuja]]))</f>
        <v>0</v>
      </c>
      <c r="T279" s="355" t="str">
        <f>IF(Table_1[[#This Row],[SISÄLLÖN NIMI]]="","",IF(Table_1[[#This Row],[Toteutuminen]]="Ei osallistujia",0,IF(Table_1[[#This Row],[Toteutuminen]]="Peruttu",0,1)))</f>
        <v/>
      </c>
      <c r="U279" s="385"/>
      <c r="V279" s="374"/>
      <c r="W279" s="386"/>
      <c r="X279" s="387">
        <f>Table_1[[#This Row],[Kävijämäärä a) lapset]]+Table_1[[#This Row],[Kävijämäärä b) aikuiset]]</f>
        <v>0</v>
      </c>
      <c r="Y279" s="387">
        <f>IF(Table_1[[#This Row],[Kokonaiskävijämäärä]]&lt;1,0,Table_1[[#This Row],[Kävijämäärä a) lapset]]*Table_1[[#This Row],[Tapaamis-kerrat /osallistuja]])</f>
        <v>0</v>
      </c>
      <c r="Z279" s="387">
        <f>IF(Table_1[[#This Row],[Kokonaiskävijämäärä]]&lt;1,0,Table_1[[#This Row],[Kävijämäärä b) aikuiset]]*Table_1[[#This Row],[Tapaamis-kerrat /osallistuja]])</f>
        <v>0</v>
      </c>
      <c r="AA279" s="387">
        <f>IF(Table_1[[#This Row],[Kokonaiskävijämäärä]]&lt;1,0,Table_1[[#This Row],[Kokonaiskävijämäärä]]*Table_1[[#This Row],[Tapaamis-kerrat /osallistuja]])</f>
        <v>0</v>
      </c>
      <c r="AB279" s="379" t="s">
        <v>57</v>
      </c>
      <c r="AC279" s="454"/>
      <c r="AD279" s="455"/>
      <c r="AE279" s="463"/>
      <c r="AF279" s="388" t="s">
        <v>57</v>
      </c>
      <c r="AG279" s="389" t="s">
        <v>57</v>
      </c>
      <c r="AH279" s="390" t="s">
        <v>57</v>
      </c>
      <c r="AI279" s="390" t="s">
        <v>57</v>
      </c>
      <c r="AJ279" s="391" t="s">
        <v>56</v>
      </c>
      <c r="AK279" s="392" t="s">
        <v>57</v>
      </c>
      <c r="AL279" s="392" t="s">
        <v>57</v>
      </c>
      <c r="AM279" s="392" t="s">
        <v>57</v>
      </c>
      <c r="AN279" s="393" t="s">
        <v>57</v>
      </c>
      <c r="AO279" s="394" t="s">
        <v>57</v>
      </c>
    </row>
    <row r="280" spans="1:41" ht="15.75" customHeight="1" x14ac:dyDescent="0.3">
      <c r="A280" s="371"/>
      <c r="B280" s="372"/>
      <c r="C280" s="373" t="s">
        <v>43</v>
      </c>
      <c r="D280" s="374" t="str">
        <f>IF(Table_1[[#This Row],[SISÄLLÖN NIMI]]="","",1)</f>
        <v/>
      </c>
      <c r="E280" s="375"/>
      <c r="F280" s="375"/>
      <c r="G280" s="373" t="s">
        <v>57</v>
      </c>
      <c r="H280" s="376" t="s">
        <v>57</v>
      </c>
      <c r="I280" s="377" t="s">
        <v>57</v>
      </c>
      <c r="J280" s="378" t="s">
        <v>47</v>
      </c>
      <c r="K280" s="376" t="s">
        <v>57</v>
      </c>
      <c r="L280" s="379" t="s">
        <v>57</v>
      </c>
      <c r="M280" s="380"/>
      <c r="N280" s="381" t="s">
        <v>57</v>
      </c>
      <c r="O280" s="382"/>
      <c r="P280" s="380"/>
      <c r="Q280" s="380"/>
      <c r="R280" s="383"/>
      <c r="S280" s="384">
        <f>IF(Table_1[[#This Row],[Kesto (min) /tapaaminen]]&lt;1,0,(Table_1[[#This Row],[Sisältöjen määrä 
]]*Table_1[[#This Row],[Kesto (min) /tapaaminen]]*Table_1[[#This Row],[Tapaamis-kerrat /osallistuja]]))</f>
        <v>0</v>
      </c>
      <c r="T280" s="355" t="str">
        <f>IF(Table_1[[#This Row],[SISÄLLÖN NIMI]]="","",IF(Table_1[[#This Row],[Toteutuminen]]="Ei osallistujia",0,IF(Table_1[[#This Row],[Toteutuminen]]="Peruttu",0,1)))</f>
        <v/>
      </c>
      <c r="U280" s="385"/>
      <c r="V280" s="374"/>
      <c r="W280" s="386"/>
      <c r="X280" s="387">
        <f>Table_1[[#This Row],[Kävijämäärä a) lapset]]+Table_1[[#This Row],[Kävijämäärä b) aikuiset]]</f>
        <v>0</v>
      </c>
      <c r="Y280" s="387">
        <f>IF(Table_1[[#This Row],[Kokonaiskävijämäärä]]&lt;1,0,Table_1[[#This Row],[Kävijämäärä a) lapset]]*Table_1[[#This Row],[Tapaamis-kerrat /osallistuja]])</f>
        <v>0</v>
      </c>
      <c r="Z280" s="387">
        <f>IF(Table_1[[#This Row],[Kokonaiskävijämäärä]]&lt;1,0,Table_1[[#This Row],[Kävijämäärä b) aikuiset]]*Table_1[[#This Row],[Tapaamis-kerrat /osallistuja]])</f>
        <v>0</v>
      </c>
      <c r="AA280" s="387">
        <f>IF(Table_1[[#This Row],[Kokonaiskävijämäärä]]&lt;1,0,Table_1[[#This Row],[Kokonaiskävijämäärä]]*Table_1[[#This Row],[Tapaamis-kerrat /osallistuja]])</f>
        <v>0</v>
      </c>
      <c r="AB280" s="379" t="s">
        <v>57</v>
      </c>
      <c r="AC280" s="454"/>
      <c r="AD280" s="455"/>
      <c r="AE280" s="463"/>
      <c r="AF280" s="388" t="s">
        <v>57</v>
      </c>
      <c r="AG280" s="389" t="s">
        <v>57</v>
      </c>
      <c r="AH280" s="390" t="s">
        <v>57</v>
      </c>
      <c r="AI280" s="390" t="s">
        <v>57</v>
      </c>
      <c r="AJ280" s="391" t="s">
        <v>56</v>
      </c>
      <c r="AK280" s="392" t="s">
        <v>57</v>
      </c>
      <c r="AL280" s="392" t="s">
        <v>57</v>
      </c>
      <c r="AM280" s="392" t="s">
        <v>57</v>
      </c>
      <c r="AN280" s="393" t="s">
        <v>57</v>
      </c>
      <c r="AO280" s="394" t="s">
        <v>57</v>
      </c>
    </row>
    <row r="281" spans="1:41" ht="15.75" customHeight="1" x14ac:dyDescent="0.3">
      <c r="A281" s="371"/>
      <c r="B281" s="372"/>
      <c r="C281" s="373" t="s">
        <v>43</v>
      </c>
      <c r="D281" s="374" t="str">
        <f>IF(Table_1[[#This Row],[SISÄLLÖN NIMI]]="","",1)</f>
        <v/>
      </c>
      <c r="E281" s="375"/>
      <c r="F281" s="375"/>
      <c r="G281" s="373" t="s">
        <v>57</v>
      </c>
      <c r="H281" s="376" t="s">
        <v>57</v>
      </c>
      <c r="I281" s="377" t="s">
        <v>57</v>
      </c>
      <c r="J281" s="378" t="s">
        <v>47</v>
      </c>
      <c r="K281" s="376" t="s">
        <v>57</v>
      </c>
      <c r="L281" s="379" t="s">
        <v>57</v>
      </c>
      <c r="M281" s="380"/>
      <c r="N281" s="381" t="s">
        <v>57</v>
      </c>
      <c r="O281" s="382"/>
      <c r="P281" s="380"/>
      <c r="Q281" s="380"/>
      <c r="R281" s="383"/>
      <c r="S281" s="384">
        <f>IF(Table_1[[#This Row],[Kesto (min) /tapaaminen]]&lt;1,0,(Table_1[[#This Row],[Sisältöjen määrä 
]]*Table_1[[#This Row],[Kesto (min) /tapaaminen]]*Table_1[[#This Row],[Tapaamis-kerrat /osallistuja]]))</f>
        <v>0</v>
      </c>
      <c r="T281" s="355" t="str">
        <f>IF(Table_1[[#This Row],[SISÄLLÖN NIMI]]="","",IF(Table_1[[#This Row],[Toteutuminen]]="Ei osallistujia",0,IF(Table_1[[#This Row],[Toteutuminen]]="Peruttu",0,1)))</f>
        <v/>
      </c>
      <c r="U281" s="385"/>
      <c r="V281" s="374"/>
      <c r="W281" s="386"/>
      <c r="X281" s="387">
        <f>Table_1[[#This Row],[Kävijämäärä a) lapset]]+Table_1[[#This Row],[Kävijämäärä b) aikuiset]]</f>
        <v>0</v>
      </c>
      <c r="Y281" s="387">
        <f>IF(Table_1[[#This Row],[Kokonaiskävijämäärä]]&lt;1,0,Table_1[[#This Row],[Kävijämäärä a) lapset]]*Table_1[[#This Row],[Tapaamis-kerrat /osallistuja]])</f>
        <v>0</v>
      </c>
      <c r="Z281" s="387">
        <f>IF(Table_1[[#This Row],[Kokonaiskävijämäärä]]&lt;1,0,Table_1[[#This Row],[Kävijämäärä b) aikuiset]]*Table_1[[#This Row],[Tapaamis-kerrat /osallistuja]])</f>
        <v>0</v>
      </c>
      <c r="AA281" s="387">
        <f>IF(Table_1[[#This Row],[Kokonaiskävijämäärä]]&lt;1,0,Table_1[[#This Row],[Kokonaiskävijämäärä]]*Table_1[[#This Row],[Tapaamis-kerrat /osallistuja]])</f>
        <v>0</v>
      </c>
      <c r="AB281" s="379" t="s">
        <v>57</v>
      </c>
      <c r="AC281" s="454"/>
      <c r="AD281" s="455"/>
      <c r="AE281" s="463"/>
      <c r="AF281" s="388" t="s">
        <v>57</v>
      </c>
      <c r="AG281" s="389" t="s">
        <v>57</v>
      </c>
      <c r="AH281" s="390" t="s">
        <v>57</v>
      </c>
      <c r="AI281" s="390" t="s">
        <v>57</v>
      </c>
      <c r="AJ281" s="391" t="s">
        <v>56</v>
      </c>
      <c r="AK281" s="392" t="s">
        <v>57</v>
      </c>
      <c r="AL281" s="392" t="s">
        <v>57</v>
      </c>
      <c r="AM281" s="392" t="s">
        <v>57</v>
      </c>
      <c r="AN281" s="393" t="s">
        <v>57</v>
      </c>
      <c r="AO281" s="394" t="s">
        <v>57</v>
      </c>
    </row>
    <row r="282" spans="1:41" ht="15.75" customHeight="1" x14ac:dyDescent="0.3">
      <c r="A282" s="371"/>
      <c r="B282" s="372"/>
      <c r="C282" s="373" t="s">
        <v>43</v>
      </c>
      <c r="D282" s="374" t="str">
        <f>IF(Table_1[[#This Row],[SISÄLLÖN NIMI]]="","",1)</f>
        <v/>
      </c>
      <c r="E282" s="375"/>
      <c r="F282" s="375"/>
      <c r="G282" s="373" t="s">
        <v>57</v>
      </c>
      <c r="H282" s="376" t="s">
        <v>57</v>
      </c>
      <c r="I282" s="377" t="s">
        <v>57</v>
      </c>
      <c r="J282" s="378" t="s">
        <v>47</v>
      </c>
      <c r="K282" s="376" t="s">
        <v>57</v>
      </c>
      <c r="L282" s="379" t="s">
        <v>57</v>
      </c>
      <c r="M282" s="380"/>
      <c r="N282" s="381" t="s">
        <v>57</v>
      </c>
      <c r="O282" s="382"/>
      <c r="P282" s="380"/>
      <c r="Q282" s="380"/>
      <c r="R282" s="383"/>
      <c r="S282" s="384">
        <f>IF(Table_1[[#This Row],[Kesto (min) /tapaaminen]]&lt;1,0,(Table_1[[#This Row],[Sisältöjen määrä 
]]*Table_1[[#This Row],[Kesto (min) /tapaaminen]]*Table_1[[#This Row],[Tapaamis-kerrat /osallistuja]]))</f>
        <v>0</v>
      </c>
      <c r="T282" s="355" t="str">
        <f>IF(Table_1[[#This Row],[SISÄLLÖN NIMI]]="","",IF(Table_1[[#This Row],[Toteutuminen]]="Ei osallistujia",0,IF(Table_1[[#This Row],[Toteutuminen]]="Peruttu",0,1)))</f>
        <v/>
      </c>
      <c r="U282" s="385"/>
      <c r="V282" s="374"/>
      <c r="W282" s="386"/>
      <c r="X282" s="387">
        <f>Table_1[[#This Row],[Kävijämäärä a) lapset]]+Table_1[[#This Row],[Kävijämäärä b) aikuiset]]</f>
        <v>0</v>
      </c>
      <c r="Y282" s="387">
        <f>IF(Table_1[[#This Row],[Kokonaiskävijämäärä]]&lt;1,0,Table_1[[#This Row],[Kävijämäärä a) lapset]]*Table_1[[#This Row],[Tapaamis-kerrat /osallistuja]])</f>
        <v>0</v>
      </c>
      <c r="Z282" s="387">
        <f>IF(Table_1[[#This Row],[Kokonaiskävijämäärä]]&lt;1,0,Table_1[[#This Row],[Kävijämäärä b) aikuiset]]*Table_1[[#This Row],[Tapaamis-kerrat /osallistuja]])</f>
        <v>0</v>
      </c>
      <c r="AA282" s="387">
        <f>IF(Table_1[[#This Row],[Kokonaiskävijämäärä]]&lt;1,0,Table_1[[#This Row],[Kokonaiskävijämäärä]]*Table_1[[#This Row],[Tapaamis-kerrat /osallistuja]])</f>
        <v>0</v>
      </c>
      <c r="AB282" s="379" t="s">
        <v>57</v>
      </c>
      <c r="AC282" s="454"/>
      <c r="AD282" s="455"/>
      <c r="AE282" s="463"/>
      <c r="AF282" s="388" t="s">
        <v>57</v>
      </c>
      <c r="AG282" s="389" t="s">
        <v>57</v>
      </c>
      <c r="AH282" s="390" t="s">
        <v>57</v>
      </c>
      <c r="AI282" s="390" t="s">
        <v>57</v>
      </c>
      <c r="AJ282" s="391" t="s">
        <v>56</v>
      </c>
      <c r="AK282" s="392" t="s">
        <v>57</v>
      </c>
      <c r="AL282" s="392" t="s">
        <v>57</v>
      </c>
      <c r="AM282" s="392" t="s">
        <v>57</v>
      </c>
      <c r="AN282" s="393" t="s">
        <v>57</v>
      </c>
      <c r="AO282" s="394" t="s">
        <v>57</v>
      </c>
    </row>
    <row r="283" spans="1:41" ht="15.75" customHeight="1" x14ac:dyDescent="0.3">
      <c r="A283" s="371"/>
      <c r="B283" s="372"/>
      <c r="C283" s="373" t="s">
        <v>43</v>
      </c>
      <c r="D283" s="374" t="str">
        <f>IF(Table_1[[#This Row],[SISÄLLÖN NIMI]]="","",1)</f>
        <v/>
      </c>
      <c r="E283" s="375"/>
      <c r="F283" s="375"/>
      <c r="G283" s="373" t="s">
        <v>57</v>
      </c>
      <c r="H283" s="376" t="s">
        <v>57</v>
      </c>
      <c r="I283" s="377" t="s">
        <v>57</v>
      </c>
      <c r="J283" s="378" t="s">
        <v>47</v>
      </c>
      <c r="K283" s="376" t="s">
        <v>57</v>
      </c>
      <c r="L283" s="379" t="s">
        <v>57</v>
      </c>
      <c r="M283" s="380"/>
      <c r="N283" s="381" t="s">
        <v>57</v>
      </c>
      <c r="O283" s="382"/>
      <c r="P283" s="380"/>
      <c r="Q283" s="380"/>
      <c r="R283" s="383"/>
      <c r="S283" s="384">
        <f>IF(Table_1[[#This Row],[Kesto (min) /tapaaminen]]&lt;1,0,(Table_1[[#This Row],[Sisältöjen määrä 
]]*Table_1[[#This Row],[Kesto (min) /tapaaminen]]*Table_1[[#This Row],[Tapaamis-kerrat /osallistuja]]))</f>
        <v>0</v>
      </c>
      <c r="T283" s="355" t="str">
        <f>IF(Table_1[[#This Row],[SISÄLLÖN NIMI]]="","",IF(Table_1[[#This Row],[Toteutuminen]]="Ei osallistujia",0,IF(Table_1[[#This Row],[Toteutuminen]]="Peruttu",0,1)))</f>
        <v/>
      </c>
      <c r="U283" s="385"/>
      <c r="V283" s="374"/>
      <c r="W283" s="386"/>
      <c r="X283" s="387">
        <f>Table_1[[#This Row],[Kävijämäärä a) lapset]]+Table_1[[#This Row],[Kävijämäärä b) aikuiset]]</f>
        <v>0</v>
      </c>
      <c r="Y283" s="387">
        <f>IF(Table_1[[#This Row],[Kokonaiskävijämäärä]]&lt;1,0,Table_1[[#This Row],[Kävijämäärä a) lapset]]*Table_1[[#This Row],[Tapaamis-kerrat /osallistuja]])</f>
        <v>0</v>
      </c>
      <c r="Z283" s="387">
        <f>IF(Table_1[[#This Row],[Kokonaiskävijämäärä]]&lt;1,0,Table_1[[#This Row],[Kävijämäärä b) aikuiset]]*Table_1[[#This Row],[Tapaamis-kerrat /osallistuja]])</f>
        <v>0</v>
      </c>
      <c r="AA283" s="387">
        <f>IF(Table_1[[#This Row],[Kokonaiskävijämäärä]]&lt;1,0,Table_1[[#This Row],[Kokonaiskävijämäärä]]*Table_1[[#This Row],[Tapaamis-kerrat /osallistuja]])</f>
        <v>0</v>
      </c>
      <c r="AB283" s="379" t="s">
        <v>57</v>
      </c>
      <c r="AC283" s="454"/>
      <c r="AD283" s="455"/>
      <c r="AE283" s="463"/>
      <c r="AF283" s="388" t="s">
        <v>57</v>
      </c>
      <c r="AG283" s="389" t="s">
        <v>57</v>
      </c>
      <c r="AH283" s="390" t="s">
        <v>57</v>
      </c>
      <c r="AI283" s="390" t="s">
        <v>57</v>
      </c>
      <c r="AJ283" s="391" t="s">
        <v>56</v>
      </c>
      <c r="AK283" s="392" t="s">
        <v>57</v>
      </c>
      <c r="AL283" s="392" t="s">
        <v>57</v>
      </c>
      <c r="AM283" s="392" t="s">
        <v>57</v>
      </c>
      <c r="AN283" s="393" t="s">
        <v>57</v>
      </c>
      <c r="AO283" s="394" t="s">
        <v>57</v>
      </c>
    </row>
    <row r="284" spans="1:41" ht="15.75" customHeight="1" x14ac:dyDescent="0.3">
      <c r="A284" s="371"/>
      <c r="B284" s="372"/>
      <c r="C284" s="373" t="s">
        <v>43</v>
      </c>
      <c r="D284" s="374" t="str">
        <f>IF(Table_1[[#This Row],[SISÄLLÖN NIMI]]="","",1)</f>
        <v/>
      </c>
      <c r="E284" s="375"/>
      <c r="F284" s="375"/>
      <c r="G284" s="373" t="s">
        <v>57</v>
      </c>
      <c r="H284" s="376" t="s">
        <v>57</v>
      </c>
      <c r="I284" s="377" t="s">
        <v>57</v>
      </c>
      <c r="J284" s="378" t="s">
        <v>47</v>
      </c>
      <c r="K284" s="376" t="s">
        <v>57</v>
      </c>
      <c r="L284" s="379" t="s">
        <v>57</v>
      </c>
      <c r="M284" s="380"/>
      <c r="N284" s="381" t="s">
        <v>57</v>
      </c>
      <c r="O284" s="382"/>
      <c r="P284" s="380"/>
      <c r="Q284" s="380"/>
      <c r="R284" s="383"/>
      <c r="S284" s="384">
        <f>IF(Table_1[[#This Row],[Kesto (min) /tapaaminen]]&lt;1,0,(Table_1[[#This Row],[Sisältöjen määrä 
]]*Table_1[[#This Row],[Kesto (min) /tapaaminen]]*Table_1[[#This Row],[Tapaamis-kerrat /osallistuja]]))</f>
        <v>0</v>
      </c>
      <c r="T284" s="355" t="str">
        <f>IF(Table_1[[#This Row],[SISÄLLÖN NIMI]]="","",IF(Table_1[[#This Row],[Toteutuminen]]="Ei osallistujia",0,IF(Table_1[[#This Row],[Toteutuminen]]="Peruttu",0,1)))</f>
        <v/>
      </c>
      <c r="U284" s="385"/>
      <c r="V284" s="374"/>
      <c r="W284" s="386"/>
      <c r="X284" s="387">
        <f>Table_1[[#This Row],[Kävijämäärä a) lapset]]+Table_1[[#This Row],[Kävijämäärä b) aikuiset]]</f>
        <v>0</v>
      </c>
      <c r="Y284" s="387">
        <f>IF(Table_1[[#This Row],[Kokonaiskävijämäärä]]&lt;1,0,Table_1[[#This Row],[Kävijämäärä a) lapset]]*Table_1[[#This Row],[Tapaamis-kerrat /osallistuja]])</f>
        <v>0</v>
      </c>
      <c r="Z284" s="387">
        <f>IF(Table_1[[#This Row],[Kokonaiskävijämäärä]]&lt;1,0,Table_1[[#This Row],[Kävijämäärä b) aikuiset]]*Table_1[[#This Row],[Tapaamis-kerrat /osallistuja]])</f>
        <v>0</v>
      </c>
      <c r="AA284" s="387">
        <f>IF(Table_1[[#This Row],[Kokonaiskävijämäärä]]&lt;1,0,Table_1[[#This Row],[Kokonaiskävijämäärä]]*Table_1[[#This Row],[Tapaamis-kerrat /osallistuja]])</f>
        <v>0</v>
      </c>
      <c r="AB284" s="379" t="s">
        <v>57</v>
      </c>
      <c r="AC284" s="454"/>
      <c r="AD284" s="455"/>
      <c r="AE284" s="463"/>
      <c r="AF284" s="388" t="s">
        <v>57</v>
      </c>
      <c r="AG284" s="389" t="s">
        <v>57</v>
      </c>
      <c r="AH284" s="390" t="s">
        <v>57</v>
      </c>
      <c r="AI284" s="390" t="s">
        <v>57</v>
      </c>
      <c r="AJ284" s="391" t="s">
        <v>56</v>
      </c>
      <c r="AK284" s="392" t="s">
        <v>57</v>
      </c>
      <c r="AL284" s="392" t="s">
        <v>57</v>
      </c>
      <c r="AM284" s="392" t="s">
        <v>57</v>
      </c>
      <c r="AN284" s="393" t="s">
        <v>57</v>
      </c>
      <c r="AO284" s="394" t="s">
        <v>57</v>
      </c>
    </row>
    <row r="285" spans="1:41" ht="15.75" customHeight="1" x14ac:dyDescent="0.3">
      <c r="A285" s="371"/>
      <c r="B285" s="372"/>
      <c r="C285" s="373" t="s">
        <v>43</v>
      </c>
      <c r="D285" s="374" t="str">
        <f>IF(Table_1[[#This Row],[SISÄLLÖN NIMI]]="","",1)</f>
        <v/>
      </c>
      <c r="E285" s="375"/>
      <c r="F285" s="375"/>
      <c r="G285" s="373" t="s">
        <v>57</v>
      </c>
      <c r="H285" s="376" t="s">
        <v>57</v>
      </c>
      <c r="I285" s="377" t="s">
        <v>57</v>
      </c>
      <c r="J285" s="378" t="s">
        <v>47</v>
      </c>
      <c r="K285" s="376" t="s">
        <v>57</v>
      </c>
      <c r="L285" s="379" t="s">
        <v>57</v>
      </c>
      <c r="M285" s="380"/>
      <c r="N285" s="381" t="s">
        <v>57</v>
      </c>
      <c r="O285" s="382"/>
      <c r="P285" s="380"/>
      <c r="Q285" s="380"/>
      <c r="R285" s="383"/>
      <c r="S285" s="384">
        <f>IF(Table_1[[#This Row],[Kesto (min) /tapaaminen]]&lt;1,0,(Table_1[[#This Row],[Sisältöjen määrä 
]]*Table_1[[#This Row],[Kesto (min) /tapaaminen]]*Table_1[[#This Row],[Tapaamis-kerrat /osallistuja]]))</f>
        <v>0</v>
      </c>
      <c r="T285" s="355" t="str">
        <f>IF(Table_1[[#This Row],[SISÄLLÖN NIMI]]="","",IF(Table_1[[#This Row],[Toteutuminen]]="Ei osallistujia",0,IF(Table_1[[#This Row],[Toteutuminen]]="Peruttu",0,1)))</f>
        <v/>
      </c>
      <c r="U285" s="385"/>
      <c r="V285" s="374"/>
      <c r="W285" s="386"/>
      <c r="X285" s="387">
        <f>Table_1[[#This Row],[Kävijämäärä a) lapset]]+Table_1[[#This Row],[Kävijämäärä b) aikuiset]]</f>
        <v>0</v>
      </c>
      <c r="Y285" s="387">
        <f>IF(Table_1[[#This Row],[Kokonaiskävijämäärä]]&lt;1,0,Table_1[[#This Row],[Kävijämäärä a) lapset]]*Table_1[[#This Row],[Tapaamis-kerrat /osallistuja]])</f>
        <v>0</v>
      </c>
      <c r="Z285" s="387">
        <f>IF(Table_1[[#This Row],[Kokonaiskävijämäärä]]&lt;1,0,Table_1[[#This Row],[Kävijämäärä b) aikuiset]]*Table_1[[#This Row],[Tapaamis-kerrat /osallistuja]])</f>
        <v>0</v>
      </c>
      <c r="AA285" s="387">
        <f>IF(Table_1[[#This Row],[Kokonaiskävijämäärä]]&lt;1,0,Table_1[[#This Row],[Kokonaiskävijämäärä]]*Table_1[[#This Row],[Tapaamis-kerrat /osallistuja]])</f>
        <v>0</v>
      </c>
      <c r="AB285" s="379" t="s">
        <v>57</v>
      </c>
      <c r="AC285" s="454"/>
      <c r="AD285" s="455"/>
      <c r="AE285" s="463"/>
      <c r="AF285" s="388" t="s">
        <v>57</v>
      </c>
      <c r="AG285" s="389" t="s">
        <v>57</v>
      </c>
      <c r="AH285" s="390" t="s">
        <v>57</v>
      </c>
      <c r="AI285" s="390" t="s">
        <v>57</v>
      </c>
      <c r="AJ285" s="391" t="s">
        <v>56</v>
      </c>
      <c r="AK285" s="392" t="s">
        <v>57</v>
      </c>
      <c r="AL285" s="392" t="s">
        <v>57</v>
      </c>
      <c r="AM285" s="392" t="s">
        <v>57</v>
      </c>
      <c r="AN285" s="393" t="s">
        <v>57</v>
      </c>
      <c r="AO285" s="394" t="s">
        <v>57</v>
      </c>
    </row>
    <row r="286" spans="1:41" ht="15.75" customHeight="1" x14ac:dyDescent="0.3">
      <c r="A286" s="371"/>
      <c r="B286" s="372"/>
      <c r="C286" s="373" t="s">
        <v>43</v>
      </c>
      <c r="D286" s="374" t="str">
        <f>IF(Table_1[[#This Row],[SISÄLLÖN NIMI]]="","",1)</f>
        <v/>
      </c>
      <c r="E286" s="375"/>
      <c r="F286" s="375"/>
      <c r="G286" s="373" t="s">
        <v>57</v>
      </c>
      <c r="H286" s="376" t="s">
        <v>57</v>
      </c>
      <c r="I286" s="377" t="s">
        <v>57</v>
      </c>
      <c r="J286" s="378" t="s">
        <v>47</v>
      </c>
      <c r="K286" s="376" t="s">
        <v>57</v>
      </c>
      <c r="L286" s="379" t="s">
        <v>57</v>
      </c>
      <c r="M286" s="380"/>
      <c r="N286" s="381" t="s">
        <v>57</v>
      </c>
      <c r="O286" s="382"/>
      <c r="P286" s="380"/>
      <c r="Q286" s="380"/>
      <c r="R286" s="383"/>
      <c r="S286" s="384">
        <f>IF(Table_1[[#This Row],[Kesto (min) /tapaaminen]]&lt;1,0,(Table_1[[#This Row],[Sisältöjen määrä 
]]*Table_1[[#This Row],[Kesto (min) /tapaaminen]]*Table_1[[#This Row],[Tapaamis-kerrat /osallistuja]]))</f>
        <v>0</v>
      </c>
      <c r="T286" s="355" t="str">
        <f>IF(Table_1[[#This Row],[SISÄLLÖN NIMI]]="","",IF(Table_1[[#This Row],[Toteutuminen]]="Ei osallistujia",0,IF(Table_1[[#This Row],[Toteutuminen]]="Peruttu",0,1)))</f>
        <v/>
      </c>
      <c r="U286" s="385"/>
      <c r="V286" s="374"/>
      <c r="W286" s="386"/>
      <c r="X286" s="387">
        <f>Table_1[[#This Row],[Kävijämäärä a) lapset]]+Table_1[[#This Row],[Kävijämäärä b) aikuiset]]</f>
        <v>0</v>
      </c>
      <c r="Y286" s="387">
        <f>IF(Table_1[[#This Row],[Kokonaiskävijämäärä]]&lt;1,0,Table_1[[#This Row],[Kävijämäärä a) lapset]]*Table_1[[#This Row],[Tapaamis-kerrat /osallistuja]])</f>
        <v>0</v>
      </c>
      <c r="Z286" s="387">
        <f>IF(Table_1[[#This Row],[Kokonaiskävijämäärä]]&lt;1,0,Table_1[[#This Row],[Kävijämäärä b) aikuiset]]*Table_1[[#This Row],[Tapaamis-kerrat /osallistuja]])</f>
        <v>0</v>
      </c>
      <c r="AA286" s="387">
        <f>IF(Table_1[[#This Row],[Kokonaiskävijämäärä]]&lt;1,0,Table_1[[#This Row],[Kokonaiskävijämäärä]]*Table_1[[#This Row],[Tapaamis-kerrat /osallistuja]])</f>
        <v>0</v>
      </c>
      <c r="AB286" s="379" t="s">
        <v>57</v>
      </c>
      <c r="AC286" s="454"/>
      <c r="AD286" s="455"/>
      <c r="AE286" s="463"/>
      <c r="AF286" s="388" t="s">
        <v>57</v>
      </c>
      <c r="AG286" s="389" t="s">
        <v>57</v>
      </c>
      <c r="AH286" s="390" t="s">
        <v>57</v>
      </c>
      <c r="AI286" s="390" t="s">
        <v>57</v>
      </c>
      <c r="AJ286" s="391" t="s">
        <v>56</v>
      </c>
      <c r="AK286" s="392" t="s">
        <v>57</v>
      </c>
      <c r="AL286" s="392" t="s">
        <v>57</v>
      </c>
      <c r="AM286" s="392" t="s">
        <v>57</v>
      </c>
      <c r="AN286" s="393" t="s">
        <v>57</v>
      </c>
      <c r="AO286" s="394" t="s">
        <v>57</v>
      </c>
    </row>
    <row r="287" spans="1:41" ht="15.75" customHeight="1" x14ac:dyDescent="0.3">
      <c r="A287" s="371"/>
      <c r="B287" s="372"/>
      <c r="C287" s="373" t="s">
        <v>43</v>
      </c>
      <c r="D287" s="374" t="str">
        <f>IF(Table_1[[#This Row],[SISÄLLÖN NIMI]]="","",1)</f>
        <v/>
      </c>
      <c r="E287" s="375"/>
      <c r="F287" s="375"/>
      <c r="G287" s="373" t="s">
        <v>57</v>
      </c>
      <c r="H287" s="376" t="s">
        <v>57</v>
      </c>
      <c r="I287" s="377" t="s">
        <v>57</v>
      </c>
      <c r="J287" s="378" t="s">
        <v>47</v>
      </c>
      <c r="K287" s="376" t="s">
        <v>57</v>
      </c>
      <c r="L287" s="379" t="s">
        <v>57</v>
      </c>
      <c r="M287" s="380"/>
      <c r="N287" s="381" t="s">
        <v>57</v>
      </c>
      <c r="O287" s="382"/>
      <c r="P287" s="380"/>
      <c r="Q287" s="380"/>
      <c r="R287" s="383"/>
      <c r="S287" s="384">
        <f>IF(Table_1[[#This Row],[Kesto (min) /tapaaminen]]&lt;1,0,(Table_1[[#This Row],[Sisältöjen määrä 
]]*Table_1[[#This Row],[Kesto (min) /tapaaminen]]*Table_1[[#This Row],[Tapaamis-kerrat /osallistuja]]))</f>
        <v>0</v>
      </c>
      <c r="T287" s="355" t="str">
        <f>IF(Table_1[[#This Row],[SISÄLLÖN NIMI]]="","",IF(Table_1[[#This Row],[Toteutuminen]]="Ei osallistujia",0,IF(Table_1[[#This Row],[Toteutuminen]]="Peruttu",0,1)))</f>
        <v/>
      </c>
      <c r="U287" s="385"/>
      <c r="V287" s="374"/>
      <c r="W287" s="386"/>
      <c r="X287" s="387">
        <f>Table_1[[#This Row],[Kävijämäärä a) lapset]]+Table_1[[#This Row],[Kävijämäärä b) aikuiset]]</f>
        <v>0</v>
      </c>
      <c r="Y287" s="387">
        <f>IF(Table_1[[#This Row],[Kokonaiskävijämäärä]]&lt;1,0,Table_1[[#This Row],[Kävijämäärä a) lapset]]*Table_1[[#This Row],[Tapaamis-kerrat /osallistuja]])</f>
        <v>0</v>
      </c>
      <c r="Z287" s="387">
        <f>IF(Table_1[[#This Row],[Kokonaiskävijämäärä]]&lt;1,0,Table_1[[#This Row],[Kävijämäärä b) aikuiset]]*Table_1[[#This Row],[Tapaamis-kerrat /osallistuja]])</f>
        <v>0</v>
      </c>
      <c r="AA287" s="387">
        <f>IF(Table_1[[#This Row],[Kokonaiskävijämäärä]]&lt;1,0,Table_1[[#This Row],[Kokonaiskävijämäärä]]*Table_1[[#This Row],[Tapaamis-kerrat /osallistuja]])</f>
        <v>0</v>
      </c>
      <c r="AB287" s="379" t="s">
        <v>57</v>
      </c>
      <c r="AC287" s="454"/>
      <c r="AD287" s="455"/>
      <c r="AE287" s="463"/>
      <c r="AF287" s="388" t="s">
        <v>57</v>
      </c>
      <c r="AG287" s="389" t="s">
        <v>57</v>
      </c>
      <c r="AH287" s="390" t="s">
        <v>57</v>
      </c>
      <c r="AI287" s="390" t="s">
        <v>57</v>
      </c>
      <c r="AJ287" s="391" t="s">
        <v>56</v>
      </c>
      <c r="AK287" s="392" t="s">
        <v>57</v>
      </c>
      <c r="AL287" s="392" t="s">
        <v>57</v>
      </c>
      <c r="AM287" s="392" t="s">
        <v>57</v>
      </c>
      <c r="AN287" s="393" t="s">
        <v>57</v>
      </c>
      <c r="AO287" s="394" t="s">
        <v>57</v>
      </c>
    </row>
    <row r="288" spans="1:41" ht="15.75" customHeight="1" x14ac:dyDescent="0.3">
      <c r="A288" s="371"/>
      <c r="B288" s="372"/>
      <c r="C288" s="373" t="s">
        <v>43</v>
      </c>
      <c r="D288" s="374" t="str">
        <f>IF(Table_1[[#This Row],[SISÄLLÖN NIMI]]="","",1)</f>
        <v/>
      </c>
      <c r="E288" s="375"/>
      <c r="F288" s="375"/>
      <c r="G288" s="373" t="s">
        <v>57</v>
      </c>
      <c r="H288" s="376" t="s">
        <v>57</v>
      </c>
      <c r="I288" s="377" t="s">
        <v>57</v>
      </c>
      <c r="J288" s="378" t="s">
        <v>47</v>
      </c>
      <c r="K288" s="376" t="s">
        <v>57</v>
      </c>
      <c r="L288" s="379" t="s">
        <v>57</v>
      </c>
      <c r="M288" s="380"/>
      <c r="N288" s="381" t="s">
        <v>57</v>
      </c>
      <c r="O288" s="382"/>
      <c r="P288" s="380"/>
      <c r="Q288" s="380"/>
      <c r="R288" s="383"/>
      <c r="S288" s="384">
        <f>IF(Table_1[[#This Row],[Kesto (min) /tapaaminen]]&lt;1,0,(Table_1[[#This Row],[Sisältöjen määrä 
]]*Table_1[[#This Row],[Kesto (min) /tapaaminen]]*Table_1[[#This Row],[Tapaamis-kerrat /osallistuja]]))</f>
        <v>0</v>
      </c>
      <c r="T288" s="355" t="str">
        <f>IF(Table_1[[#This Row],[SISÄLLÖN NIMI]]="","",IF(Table_1[[#This Row],[Toteutuminen]]="Ei osallistujia",0,IF(Table_1[[#This Row],[Toteutuminen]]="Peruttu",0,1)))</f>
        <v/>
      </c>
      <c r="U288" s="385"/>
      <c r="V288" s="374"/>
      <c r="W288" s="386"/>
      <c r="X288" s="387">
        <f>Table_1[[#This Row],[Kävijämäärä a) lapset]]+Table_1[[#This Row],[Kävijämäärä b) aikuiset]]</f>
        <v>0</v>
      </c>
      <c r="Y288" s="387">
        <f>IF(Table_1[[#This Row],[Kokonaiskävijämäärä]]&lt;1,0,Table_1[[#This Row],[Kävijämäärä a) lapset]]*Table_1[[#This Row],[Tapaamis-kerrat /osallistuja]])</f>
        <v>0</v>
      </c>
      <c r="Z288" s="387">
        <f>IF(Table_1[[#This Row],[Kokonaiskävijämäärä]]&lt;1,0,Table_1[[#This Row],[Kävijämäärä b) aikuiset]]*Table_1[[#This Row],[Tapaamis-kerrat /osallistuja]])</f>
        <v>0</v>
      </c>
      <c r="AA288" s="387">
        <f>IF(Table_1[[#This Row],[Kokonaiskävijämäärä]]&lt;1,0,Table_1[[#This Row],[Kokonaiskävijämäärä]]*Table_1[[#This Row],[Tapaamis-kerrat /osallistuja]])</f>
        <v>0</v>
      </c>
      <c r="AB288" s="379" t="s">
        <v>57</v>
      </c>
      <c r="AC288" s="454"/>
      <c r="AD288" s="455"/>
      <c r="AE288" s="463"/>
      <c r="AF288" s="388" t="s">
        <v>57</v>
      </c>
      <c r="AG288" s="389" t="s">
        <v>57</v>
      </c>
      <c r="AH288" s="390" t="s">
        <v>57</v>
      </c>
      <c r="AI288" s="390" t="s">
        <v>57</v>
      </c>
      <c r="AJ288" s="391" t="s">
        <v>56</v>
      </c>
      <c r="AK288" s="392" t="s">
        <v>57</v>
      </c>
      <c r="AL288" s="392" t="s">
        <v>57</v>
      </c>
      <c r="AM288" s="392" t="s">
        <v>57</v>
      </c>
      <c r="AN288" s="393" t="s">
        <v>57</v>
      </c>
      <c r="AO288" s="394" t="s">
        <v>57</v>
      </c>
    </row>
    <row r="289" spans="1:41" ht="15.75" customHeight="1" x14ac:dyDescent="0.3">
      <c r="A289" s="371"/>
      <c r="B289" s="372"/>
      <c r="C289" s="373" t="s">
        <v>43</v>
      </c>
      <c r="D289" s="374" t="str">
        <f>IF(Table_1[[#This Row],[SISÄLLÖN NIMI]]="","",1)</f>
        <v/>
      </c>
      <c r="E289" s="375"/>
      <c r="F289" s="375"/>
      <c r="G289" s="373" t="s">
        <v>57</v>
      </c>
      <c r="H289" s="376" t="s">
        <v>57</v>
      </c>
      <c r="I289" s="377" t="s">
        <v>57</v>
      </c>
      <c r="J289" s="378" t="s">
        <v>47</v>
      </c>
      <c r="K289" s="376" t="s">
        <v>57</v>
      </c>
      <c r="L289" s="379" t="s">
        <v>57</v>
      </c>
      <c r="M289" s="380"/>
      <c r="N289" s="381" t="s">
        <v>57</v>
      </c>
      <c r="O289" s="382"/>
      <c r="P289" s="380"/>
      <c r="Q289" s="380"/>
      <c r="R289" s="383"/>
      <c r="S289" s="384">
        <f>IF(Table_1[[#This Row],[Kesto (min) /tapaaminen]]&lt;1,0,(Table_1[[#This Row],[Sisältöjen määrä 
]]*Table_1[[#This Row],[Kesto (min) /tapaaminen]]*Table_1[[#This Row],[Tapaamis-kerrat /osallistuja]]))</f>
        <v>0</v>
      </c>
      <c r="T289" s="355" t="str">
        <f>IF(Table_1[[#This Row],[SISÄLLÖN NIMI]]="","",IF(Table_1[[#This Row],[Toteutuminen]]="Ei osallistujia",0,IF(Table_1[[#This Row],[Toteutuminen]]="Peruttu",0,1)))</f>
        <v/>
      </c>
      <c r="U289" s="385"/>
      <c r="V289" s="374"/>
      <c r="W289" s="386"/>
      <c r="X289" s="387">
        <f>Table_1[[#This Row],[Kävijämäärä a) lapset]]+Table_1[[#This Row],[Kävijämäärä b) aikuiset]]</f>
        <v>0</v>
      </c>
      <c r="Y289" s="387">
        <f>IF(Table_1[[#This Row],[Kokonaiskävijämäärä]]&lt;1,0,Table_1[[#This Row],[Kävijämäärä a) lapset]]*Table_1[[#This Row],[Tapaamis-kerrat /osallistuja]])</f>
        <v>0</v>
      </c>
      <c r="Z289" s="387">
        <f>IF(Table_1[[#This Row],[Kokonaiskävijämäärä]]&lt;1,0,Table_1[[#This Row],[Kävijämäärä b) aikuiset]]*Table_1[[#This Row],[Tapaamis-kerrat /osallistuja]])</f>
        <v>0</v>
      </c>
      <c r="AA289" s="387">
        <f>IF(Table_1[[#This Row],[Kokonaiskävijämäärä]]&lt;1,0,Table_1[[#This Row],[Kokonaiskävijämäärä]]*Table_1[[#This Row],[Tapaamis-kerrat /osallistuja]])</f>
        <v>0</v>
      </c>
      <c r="AB289" s="379" t="s">
        <v>57</v>
      </c>
      <c r="AC289" s="454"/>
      <c r="AD289" s="455"/>
      <c r="AE289" s="463"/>
      <c r="AF289" s="388" t="s">
        <v>57</v>
      </c>
      <c r="AG289" s="389" t="s">
        <v>57</v>
      </c>
      <c r="AH289" s="390" t="s">
        <v>57</v>
      </c>
      <c r="AI289" s="390" t="s">
        <v>57</v>
      </c>
      <c r="AJ289" s="391" t="s">
        <v>56</v>
      </c>
      <c r="AK289" s="392" t="s">
        <v>57</v>
      </c>
      <c r="AL289" s="392" t="s">
        <v>57</v>
      </c>
      <c r="AM289" s="392" t="s">
        <v>57</v>
      </c>
      <c r="AN289" s="393" t="s">
        <v>57</v>
      </c>
      <c r="AO289" s="394" t="s">
        <v>57</v>
      </c>
    </row>
    <row r="290" spans="1:41" ht="15.75" customHeight="1" x14ac:dyDescent="0.3">
      <c r="A290" s="371"/>
      <c r="B290" s="372"/>
      <c r="C290" s="373" t="s">
        <v>43</v>
      </c>
      <c r="D290" s="374" t="str">
        <f>IF(Table_1[[#This Row],[SISÄLLÖN NIMI]]="","",1)</f>
        <v/>
      </c>
      <c r="E290" s="375"/>
      <c r="F290" s="375"/>
      <c r="G290" s="373" t="s">
        <v>57</v>
      </c>
      <c r="H290" s="376" t="s">
        <v>57</v>
      </c>
      <c r="I290" s="377" t="s">
        <v>57</v>
      </c>
      <c r="J290" s="378" t="s">
        <v>47</v>
      </c>
      <c r="K290" s="376" t="s">
        <v>57</v>
      </c>
      <c r="L290" s="379" t="s">
        <v>57</v>
      </c>
      <c r="M290" s="380"/>
      <c r="N290" s="381" t="s">
        <v>57</v>
      </c>
      <c r="O290" s="382"/>
      <c r="P290" s="380"/>
      <c r="Q290" s="380"/>
      <c r="R290" s="383"/>
      <c r="S290" s="384">
        <f>IF(Table_1[[#This Row],[Kesto (min) /tapaaminen]]&lt;1,0,(Table_1[[#This Row],[Sisältöjen määrä 
]]*Table_1[[#This Row],[Kesto (min) /tapaaminen]]*Table_1[[#This Row],[Tapaamis-kerrat /osallistuja]]))</f>
        <v>0</v>
      </c>
      <c r="T290" s="355" t="str">
        <f>IF(Table_1[[#This Row],[SISÄLLÖN NIMI]]="","",IF(Table_1[[#This Row],[Toteutuminen]]="Ei osallistujia",0,IF(Table_1[[#This Row],[Toteutuminen]]="Peruttu",0,1)))</f>
        <v/>
      </c>
      <c r="U290" s="385"/>
      <c r="V290" s="374"/>
      <c r="W290" s="386"/>
      <c r="X290" s="387">
        <f>Table_1[[#This Row],[Kävijämäärä a) lapset]]+Table_1[[#This Row],[Kävijämäärä b) aikuiset]]</f>
        <v>0</v>
      </c>
      <c r="Y290" s="387">
        <f>IF(Table_1[[#This Row],[Kokonaiskävijämäärä]]&lt;1,0,Table_1[[#This Row],[Kävijämäärä a) lapset]]*Table_1[[#This Row],[Tapaamis-kerrat /osallistuja]])</f>
        <v>0</v>
      </c>
      <c r="Z290" s="387">
        <f>IF(Table_1[[#This Row],[Kokonaiskävijämäärä]]&lt;1,0,Table_1[[#This Row],[Kävijämäärä b) aikuiset]]*Table_1[[#This Row],[Tapaamis-kerrat /osallistuja]])</f>
        <v>0</v>
      </c>
      <c r="AA290" s="387">
        <f>IF(Table_1[[#This Row],[Kokonaiskävijämäärä]]&lt;1,0,Table_1[[#This Row],[Kokonaiskävijämäärä]]*Table_1[[#This Row],[Tapaamis-kerrat /osallistuja]])</f>
        <v>0</v>
      </c>
      <c r="AB290" s="379" t="s">
        <v>57</v>
      </c>
      <c r="AC290" s="454"/>
      <c r="AD290" s="455"/>
      <c r="AE290" s="463"/>
      <c r="AF290" s="388" t="s">
        <v>57</v>
      </c>
      <c r="AG290" s="389" t="s">
        <v>57</v>
      </c>
      <c r="AH290" s="390" t="s">
        <v>57</v>
      </c>
      <c r="AI290" s="390" t="s">
        <v>57</v>
      </c>
      <c r="AJ290" s="391" t="s">
        <v>56</v>
      </c>
      <c r="AK290" s="392" t="s">
        <v>57</v>
      </c>
      <c r="AL290" s="392" t="s">
        <v>57</v>
      </c>
      <c r="AM290" s="392" t="s">
        <v>57</v>
      </c>
      <c r="AN290" s="393" t="s">
        <v>57</v>
      </c>
      <c r="AO290" s="394" t="s">
        <v>57</v>
      </c>
    </row>
    <row r="291" spans="1:41" ht="15.75" customHeight="1" x14ac:dyDescent="0.3">
      <c r="A291" s="371"/>
      <c r="B291" s="372"/>
      <c r="C291" s="373" t="s">
        <v>43</v>
      </c>
      <c r="D291" s="374" t="str">
        <f>IF(Table_1[[#This Row],[SISÄLLÖN NIMI]]="","",1)</f>
        <v/>
      </c>
      <c r="E291" s="375"/>
      <c r="F291" s="375"/>
      <c r="G291" s="373" t="s">
        <v>57</v>
      </c>
      <c r="H291" s="376" t="s">
        <v>57</v>
      </c>
      <c r="I291" s="377" t="s">
        <v>57</v>
      </c>
      <c r="J291" s="378" t="s">
        <v>47</v>
      </c>
      <c r="K291" s="376" t="s">
        <v>57</v>
      </c>
      <c r="L291" s="379" t="s">
        <v>57</v>
      </c>
      <c r="M291" s="380"/>
      <c r="N291" s="381" t="s">
        <v>57</v>
      </c>
      <c r="O291" s="382"/>
      <c r="P291" s="380"/>
      <c r="Q291" s="380"/>
      <c r="R291" s="383"/>
      <c r="S291" s="384">
        <f>IF(Table_1[[#This Row],[Kesto (min) /tapaaminen]]&lt;1,0,(Table_1[[#This Row],[Sisältöjen määrä 
]]*Table_1[[#This Row],[Kesto (min) /tapaaminen]]*Table_1[[#This Row],[Tapaamis-kerrat /osallistuja]]))</f>
        <v>0</v>
      </c>
      <c r="T291" s="355" t="str">
        <f>IF(Table_1[[#This Row],[SISÄLLÖN NIMI]]="","",IF(Table_1[[#This Row],[Toteutuminen]]="Ei osallistujia",0,IF(Table_1[[#This Row],[Toteutuminen]]="Peruttu",0,1)))</f>
        <v/>
      </c>
      <c r="U291" s="385"/>
      <c r="V291" s="374"/>
      <c r="W291" s="386"/>
      <c r="X291" s="387">
        <f>Table_1[[#This Row],[Kävijämäärä a) lapset]]+Table_1[[#This Row],[Kävijämäärä b) aikuiset]]</f>
        <v>0</v>
      </c>
      <c r="Y291" s="387">
        <f>IF(Table_1[[#This Row],[Kokonaiskävijämäärä]]&lt;1,0,Table_1[[#This Row],[Kävijämäärä a) lapset]]*Table_1[[#This Row],[Tapaamis-kerrat /osallistuja]])</f>
        <v>0</v>
      </c>
      <c r="Z291" s="387">
        <f>IF(Table_1[[#This Row],[Kokonaiskävijämäärä]]&lt;1,0,Table_1[[#This Row],[Kävijämäärä b) aikuiset]]*Table_1[[#This Row],[Tapaamis-kerrat /osallistuja]])</f>
        <v>0</v>
      </c>
      <c r="AA291" s="387">
        <f>IF(Table_1[[#This Row],[Kokonaiskävijämäärä]]&lt;1,0,Table_1[[#This Row],[Kokonaiskävijämäärä]]*Table_1[[#This Row],[Tapaamis-kerrat /osallistuja]])</f>
        <v>0</v>
      </c>
      <c r="AB291" s="379" t="s">
        <v>57</v>
      </c>
      <c r="AC291" s="454"/>
      <c r="AD291" s="455"/>
      <c r="AE291" s="463"/>
      <c r="AF291" s="388" t="s">
        <v>57</v>
      </c>
      <c r="AG291" s="389" t="s">
        <v>57</v>
      </c>
      <c r="AH291" s="390" t="s">
        <v>57</v>
      </c>
      <c r="AI291" s="390" t="s">
        <v>57</v>
      </c>
      <c r="AJ291" s="391" t="s">
        <v>56</v>
      </c>
      <c r="AK291" s="392" t="s">
        <v>57</v>
      </c>
      <c r="AL291" s="392" t="s">
        <v>57</v>
      </c>
      <c r="AM291" s="392" t="s">
        <v>57</v>
      </c>
      <c r="AN291" s="393" t="s">
        <v>57</v>
      </c>
      <c r="AO291" s="394" t="s">
        <v>57</v>
      </c>
    </row>
    <row r="292" spans="1:41" ht="15.75" customHeight="1" x14ac:dyDescent="0.3">
      <c r="A292" s="371"/>
      <c r="B292" s="372"/>
      <c r="C292" s="373" t="s">
        <v>43</v>
      </c>
      <c r="D292" s="374" t="str">
        <f>IF(Table_1[[#This Row],[SISÄLLÖN NIMI]]="","",1)</f>
        <v/>
      </c>
      <c r="E292" s="375"/>
      <c r="F292" s="375"/>
      <c r="G292" s="373" t="s">
        <v>57</v>
      </c>
      <c r="H292" s="376" t="s">
        <v>57</v>
      </c>
      <c r="I292" s="377" t="s">
        <v>57</v>
      </c>
      <c r="J292" s="378" t="s">
        <v>47</v>
      </c>
      <c r="K292" s="376" t="s">
        <v>57</v>
      </c>
      <c r="L292" s="379" t="s">
        <v>57</v>
      </c>
      <c r="M292" s="380"/>
      <c r="N292" s="381" t="s">
        <v>57</v>
      </c>
      <c r="O292" s="382"/>
      <c r="P292" s="380"/>
      <c r="Q292" s="380"/>
      <c r="R292" s="383"/>
      <c r="S292" s="384">
        <f>IF(Table_1[[#This Row],[Kesto (min) /tapaaminen]]&lt;1,0,(Table_1[[#This Row],[Sisältöjen määrä 
]]*Table_1[[#This Row],[Kesto (min) /tapaaminen]]*Table_1[[#This Row],[Tapaamis-kerrat /osallistuja]]))</f>
        <v>0</v>
      </c>
      <c r="T292" s="355" t="str">
        <f>IF(Table_1[[#This Row],[SISÄLLÖN NIMI]]="","",IF(Table_1[[#This Row],[Toteutuminen]]="Ei osallistujia",0,IF(Table_1[[#This Row],[Toteutuminen]]="Peruttu",0,1)))</f>
        <v/>
      </c>
      <c r="U292" s="385"/>
      <c r="V292" s="374"/>
      <c r="W292" s="386"/>
      <c r="X292" s="387">
        <f>Table_1[[#This Row],[Kävijämäärä a) lapset]]+Table_1[[#This Row],[Kävijämäärä b) aikuiset]]</f>
        <v>0</v>
      </c>
      <c r="Y292" s="387">
        <f>IF(Table_1[[#This Row],[Kokonaiskävijämäärä]]&lt;1,0,Table_1[[#This Row],[Kävijämäärä a) lapset]]*Table_1[[#This Row],[Tapaamis-kerrat /osallistuja]])</f>
        <v>0</v>
      </c>
      <c r="Z292" s="387">
        <f>IF(Table_1[[#This Row],[Kokonaiskävijämäärä]]&lt;1,0,Table_1[[#This Row],[Kävijämäärä b) aikuiset]]*Table_1[[#This Row],[Tapaamis-kerrat /osallistuja]])</f>
        <v>0</v>
      </c>
      <c r="AA292" s="387">
        <f>IF(Table_1[[#This Row],[Kokonaiskävijämäärä]]&lt;1,0,Table_1[[#This Row],[Kokonaiskävijämäärä]]*Table_1[[#This Row],[Tapaamis-kerrat /osallistuja]])</f>
        <v>0</v>
      </c>
      <c r="AB292" s="379" t="s">
        <v>57</v>
      </c>
      <c r="AC292" s="454"/>
      <c r="AD292" s="455"/>
      <c r="AE292" s="463"/>
      <c r="AF292" s="388" t="s">
        <v>57</v>
      </c>
      <c r="AG292" s="389" t="s">
        <v>57</v>
      </c>
      <c r="AH292" s="390" t="s">
        <v>57</v>
      </c>
      <c r="AI292" s="390" t="s">
        <v>57</v>
      </c>
      <c r="AJ292" s="391" t="s">
        <v>56</v>
      </c>
      <c r="AK292" s="392" t="s">
        <v>57</v>
      </c>
      <c r="AL292" s="392" t="s">
        <v>57</v>
      </c>
      <c r="AM292" s="392" t="s">
        <v>57</v>
      </c>
      <c r="AN292" s="393" t="s">
        <v>57</v>
      </c>
      <c r="AO292" s="394" t="s">
        <v>57</v>
      </c>
    </row>
    <row r="293" spans="1:41" ht="15.75" customHeight="1" x14ac:dyDescent="0.3">
      <c r="A293" s="371"/>
      <c r="B293" s="372"/>
      <c r="C293" s="373" t="s">
        <v>43</v>
      </c>
      <c r="D293" s="374" t="str">
        <f>IF(Table_1[[#This Row],[SISÄLLÖN NIMI]]="","",1)</f>
        <v/>
      </c>
      <c r="E293" s="375"/>
      <c r="F293" s="375"/>
      <c r="G293" s="373" t="s">
        <v>57</v>
      </c>
      <c r="H293" s="376" t="s">
        <v>57</v>
      </c>
      <c r="I293" s="377" t="s">
        <v>57</v>
      </c>
      <c r="J293" s="378" t="s">
        <v>47</v>
      </c>
      <c r="K293" s="376" t="s">
        <v>57</v>
      </c>
      <c r="L293" s="379" t="s">
        <v>57</v>
      </c>
      <c r="M293" s="380"/>
      <c r="N293" s="381" t="s">
        <v>57</v>
      </c>
      <c r="O293" s="382"/>
      <c r="P293" s="380"/>
      <c r="Q293" s="380"/>
      <c r="R293" s="383"/>
      <c r="S293" s="384">
        <f>IF(Table_1[[#This Row],[Kesto (min) /tapaaminen]]&lt;1,0,(Table_1[[#This Row],[Sisältöjen määrä 
]]*Table_1[[#This Row],[Kesto (min) /tapaaminen]]*Table_1[[#This Row],[Tapaamis-kerrat /osallistuja]]))</f>
        <v>0</v>
      </c>
      <c r="T293" s="355" t="str">
        <f>IF(Table_1[[#This Row],[SISÄLLÖN NIMI]]="","",IF(Table_1[[#This Row],[Toteutuminen]]="Ei osallistujia",0,IF(Table_1[[#This Row],[Toteutuminen]]="Peruttu",0,1)))</f>
        <v/>
      </c>
      <c r="U293" s="385"/>
      <c r="V293" s="374"/>
      <c r="W293" s="386"/>
      <c r="X293" s="387">
        <f>Table_1[[#This Row],[Kävijämäärä a) lapset]]+Table_1[[#This Row],[Kävijämäärä b) aikuiset]]</f>
        <v>0</v>
      </c>
      <c r="Y293" s="387">
        <f>IF(Table_1[[#This Row],[Kokonaiskävijämäärä]]&lt;1,0,Table_1[[#This Row],[Kävijämäärä a) lapset]]*Table_1[[#This Row],[Tapaamis-kerrat /osallistuja]])</f>
        <v>0</v>
      </c>
      <c r="Z293" s="387">
        <f>IF(Table_1[[#This Row],[Kokonaiskävijämäärä]]&lt;1,0,Table_1[[#This Row],[Kävijämäärä b) aikuiset]]*Table_1[[#This Row],[Tapaamis-kerrat /osallistuja]])</f>
        <v>0</v>
      </c>
      <c r="AA293" s="387">
        <f>IF(Table_1[[#This Row],[Kokonaiskävijämäärä]]&lt;1,0,Table_1[[#This Row],[Kokonaiskävijämäärä]]*Table_1[[#This Row],[Tapaamis-kerrat /osallistuja]])</f>
        <v>0</v>
      </c>
      <c r="AB293" s="379" t="s">
        <v>57</v>
      </c>
      <c r="AC293" s="454"/>
      <c r="AD293" s="455"/>
      <c r="AE293" s="463"/>
      <c r="AF293" s="388" t="s">
        <v>57</v>
      </c>
      <c r="AG293" s="389" t="s">
        <v>57</v>
      </c>
      <c r="AH293" s="390" t="s">
        <v>57</v>
      </c>
      <c r="AI293" s="390" t="s">
        <v>57</v>
      </c>
      <c r="AJ293" s="391" t="s">
        <v>56</v>
      </c>
      <c r="AK293" s="392" t="s">
        <v>57</v>
      </c>
      <c r="AL293" s="392" t="s">
        <v>57</v>
      </c>
      <c r="AM293" s="392" t="s">
        <v>57</v>
      </c>
      <c r="AN293" s="393" t="s">
        <v>57</v>
      </c>
      <c r="AO293" s="394" t="s">
        <v>57</v>
      </c>
    </row>
    <row r="294" spans="1:41" ht="15.75" customHeight="1" x14ac:dyDescent="0.3">
      <c r="A294" s="371"/>
      <c r="B294" s="372"/>
      <c r="C294" s="373" t="s">
        <v>43</v>
      </c>
      <c r="D294" s="374" t="str">
        <f>IF(Table_1[[#This Row],[SISÄLLÖN NIMI]]="","",1)</f>
        <v/>
      </c>
      <c r="E294" s="375"/>
      <c r="F294" s="375"/>
      <c r="G294" s="373" t="s">
        <v>57</v>
      </c>
      <c r="H294" s="376" t="s">
        <v>57</v>
      </c>
      <c r="I294" s="377" t="s">
        <v>57</v>
      </c>
      <c r="J294" s="378" t="s">
        <v>47</v>
      </c>
      <c r="K294" s="376" t="s">
        <v>57</v>
      </c>
      <c r="L294" s="379" t="s">
        <v>57</v>
      </c>
      <c r="M294" s="380"/>
      <c r="N294" s="381" t="s">
        <v>57</v>
      </c>
      <c r="O294" s="382"/>
      <c r="P294" s="380"/>
      <c r="Q294" s="380"/>
      <c r="R294" s="383"/>
      <c r="S294" s="384">
        <f>IF(Table_1[[#This Row],[Kesto (min) /tapaaminen]]&lt;1,0,(Table_1[[#This Row],[Sisältöjen määrä 
]]*Table_1[[#This Row],[Kesto (min) /tapaaminen]]*Table_1[[#This Row],[Tapaamis-kerrat /osallistuja]]))</f>
        <v>0</v>
      </c>
      <c r="T294" s="355" t="str">
        <f>IF(Table_1[[#This Row],[SISÄLLÖN NIMI]]="","",IF(Table_1[[#This Row],[Toteutuminen]]="Ei osallistujia",0,IF(Table_1[[#This Row],[Toteutuminen]]="Peruttu",0,1)))</f>
        <v/>
      </c>
      <c r="U294" s="385"/>
      <c r="V294" s="374"/>
      <c r="W294" s="386"/>
      <c r="X294" s="387">
        <f>Table_1[[#This Row],[Kävijämäärä a) lapset]]+Table_1[[#This Row],[Kävijämäärä b) aikuiset]]</f>
        <v>0</v>
      </c>
      <c r="Y294" s="387">
        <f>IF(Table_1[[#This Row],[Kokonaiskävijämäärä]]&lt;1,0,Table_1[[#This Row],[Kävijämäärä a) lapset]]*Table_1[[#This Row],[Tapaamis-kerrat /osallistuja]])</f>
        <v>0</v>
      </c>
      <c r="Z294" s="387">
        <f>IF(Table_1[[#This Row],[Kokonaiskävijämäärä]]&lt;1,0,Table_1[[#This Row],[Kävijämäärä b) aikuiset]]*Table_1[[#This Row],[Tapaamis-kerrat /osallistuja]])</f>
        <v>0</v>
      </c>
      <c r="AA294" s="387">
        <f>IF(Table_1[[#This Row],[Kokonaiskävijämäärä]]&lt;1,0,Table_1[[#This Row],[Kokonaiskävijämäärä]]*Table_1[[#This Row],[Tapaamis-kerrat /osallistuja]])</f>
        <v>0</v>
      </c>
      <c r="AB294" s="379" t="s">
        <v>57</v>
      </c>
      <c r="AC294" s="454"/>
      <c r="AD294" s="455"/>
      <c r="AE294" s="463"/>
      <c r="AF294" s="388" t="s">
        <v>57</v>
      </c>
      <c r="AG294" s="389" t="s">
        <v>57</v>
      </c>
      <c r="AH294" s="390" t="s">
        <v>57</v>
      </c>
      <c r="AI294" s="390" t="s">
        <v>57</v>
      </c>
      <c r="AJ294" s="391" t="s">
        <v>56</v>
      </c>
      <c r="AK294" s="392" t="s">
        <v>57</v>
      </c>
      <c r="AL294" s="392" t="s">
        <v>57</v>
      </c>
      <c r="AM294" s="392" t="s">
        <v>57</v>
      </c>
      <c r="AN294" s="393" t="s">
        <v>57</v>
      </c>
      <c r="AO294" s="394" t="s">
        <v>57</v>
      </c>
    </row>
    <row r="295" spans="1:41" ht="15.75" customHeight="1" x14ac:dyDescent="0.3">
      <c r="A295" s="371"/>
      <c r="B295" s="372"/>
      <c r="C295" s="373" t="s">
        <v>43</v>
      </c>
      <c r="D295" s="374" t="str">
        <f>IF(Table_1[[#This Row],[SISÄLLÖN NIMI]]="","",1)</f>
        <v/>
      </c>
      <c r="E295" s="375"/>
      <c r="F295" s="375"/>
      <c r="G295" s="373" t="s">
        <v>57</v>
      </c>
      <c r="H295" s="376" t="s">
        <v>57</v>
      </c>
      <c r="I295" s="377" t="s">
        <v>57</v>
      </c>
      <c r="J295" s="378" t="s">
        <v>47</v>
      </c>
      <c r="K295" s="376" t="s">
        <v>57</v>
      </c>
      <c r="L295" s="379" t="s">
        <v>57</v>
      </c>
      <c r="M295" s="380"/>
      <c r="N295" s="381" t="s">
        <v>57</v>
      </c>
      <c r="O295" s="382"/>
      <c r="P295" s="380"/>
      <c r="Q295" s="380"/>
      <c r="R295" s="383"/>
      <c r="S295" s="384">
        <f>IF(Table_1[[#This Row],[Kesto (min) /tapaaminen]]&lt;1,0,(Table_1[[#This Row],[Sisältöjen määrä 
]]*Table_1[[#This Row],[Kesto (min) /tapaaminen]]*Table_1[[#This Row],[Tapaamis-kerrat /osallistuja]]))</f>
        <v>0</v>
      </c>
      <c r="T295" s="355" t="str">
        <f>IF(Table_1[[#This Row],[SISÄLLÖN NIMI]]="","",IF(Table_1[[#This Row],[Toteutuminen]]="Ei osallistujia",0,IF(Table_1[[#This Row],[Toteutuminen]]="Peruttu",0,1)))</f>
        <v/>
      </c>
      <c r="U295" s="385"/>
      <c r="V295" s="374"/>
      <c r="W295" s="386"/>
      <c r="X295" s="387">
        <f>Table_1[[#This Row],[Kävijämäärä a) lapset]]+Table_1[[#This Row],[Kävijämäärä b) aikuiset]]</f>
        <v>0</v>
      </c>
      <c r="Y295" s="387">
        <f>IF(Table_1[[#This Row],[Kokonaiskävijämäärä]]&lt;1,0,Table_1[[#This Row],[Kävijämäärä a) lapset]]*Table_1[[#This Row],[Tapaamis-kerrat /osallistuja]])</f>
        <v>0</v>
      </c>
      <c r="Z295" s="387">
        <f>IF(Table_1[[#This Row],[Kokonaiskävijämäärä]]&lt;1,0,Table_1[[#This Row],[Kävijämäärä b) aikuiset]]*Table_1[[#This Row],[Tapaamis-kerrat /osallistuja]])</f>
        <v>0</v>
      </c>
      <c r="AA295" s="387">
        <f>IF(Table_1[[#This Row],[Kokonaiskävijämäärä]]&lt;1,0,Table_1[[#This Row],[Kokonaiskävijämäärä]]*Table_1[[#This Row],[Tapaamis-kerrat /osallistuja]])</f>
        <v>0</v>
      </c>
      <c r="AB295" s="379" t="s">
        <v>57</v>
      </c>
      <c r="AC295" s="454"/>
      <c r="AD295" s="455"/>
      <c r="AE295" s="463"/>
      <c r="AF295" s="388" t="s">
        <v>57</v>
      </c>
      <c r="AG295" s="389" t="s">
        <v>57</v>
      </c>
      <c r="AH295" s="390" t="s">
        <v>57</v>
      </c>
      <c r="AI295" s="390" t="s">
        <v>57</v>
      </c>
      <c r="AJ295" s="391" t="s">
        <v>56</v>
      </c>
      <c r="AK295" s="392" t="s">
        <v>57</v>
      </c>
      <c r="AL295" s="392" t="s">
        <v>57</v>
      </c>
      <c r="AM295" s="392" t="s">
        <v>57</v>
      </c>
      <c r="AN295" s="393" t="s">
        <v>57</v>
      </c>
      <c r="AO295" s="394" t="s">
        <v>57</v>
      </c>
    </row>
    <row r="296" spans="1:41" ht="15.75" customHeight="1" x14ac:dyDescent="0.3">
      <c r="A296" s="371"/>
      <c r="B296" s="372"/>
      <c r="C296" s="373" t="s">
        <v>43</v>
      </c>
      <c r="D296" s="374" t="str">
        <f>IF(Table_1[[#This Row],[SISÄLLÖN NIMI]]="","",1)</f>
        <v/>
      </c>
      <c r="E296" s="375"/>
      <c r="F296" s="375"/>
      <c r="G296" s="373" t="s">
        <v>57</v>
      </c>
      <c r="H296" s="376" t="s">
        <v>57</v>
      </c>
      <c r="I296" s="377" t="s">
        <v>57</v>
      </c>
      <c r="J296" s="378" t="s">
        <v>47</v>
      </c>
      <c r="K296" s="376" t="s">
        <v>57</v>
      </c>
      <c r="L296" s="379" t="s">
        <v>57</v>
      </c>
      <c r="M296" s="380"/>
      <c r="N296" s="381" t="s">
        <v>57</v>
      </c>
      <c r="O296" s="382"/>
      <c r="P296" s="380"/>
      <c r="Q296" s="380"/>
      <c r="R296" s="383"/>
      <c r="S296" s="384">
        <f>IF(Table_1[[#This Row],[Kesto (min) /tapaaminen]]&lt;1,0,(Table_1[[#This Row],[Sisältöjen määrä 
]]*Table_1[[#This Row],[Kesto (min) /tapaaminen]]*Table_1[[#This Row],[Tapaamis-kerrat /osallistuja]]))</f>
        <v>0</v>
      </c>
      <c r="T296" s="355" t="str">
        <f>IF(Table_1[[#This Row],[SISÄLLÖN NIMI]]="","",IF(Table_1[[#This Row],[Toteutuminen]]="Ei osallistujia",0,IF(Table_1[[#This Row],[Toteutuminen]]="Peruttu",0,1)))</f>
        <v/>
      </c>
      <c r="U296" s="385"/>
      <c r="V296" s="374"/>
      <c r="W296" s="386"/>
      <c r="X296" s="387">
        <f>Table_1[[#This Row],[Kävijämäärä a) lapset]]+Table_1[[#This Row],[Kävijämäärä b) aikuiset]]</f>
        <v>0</v>
      </c>
      <c r="Y296" s="387">
        <f>IF(Table_1[[#This Row],[Kokonaiskävijämäärä]]&lt;1,0,Table_1[[#This Row],[Kävijämäärä a) lapset]]*Table_1[[#This Row],[Tapaamis-kerrat /osallistuja]])</f>
        <v>0</v>
      </c>
      <c r="Z296" s="387">
        <f>IF(Table_1[[#This Row],[Kokonaiskävijämäärä]]&lt;1,0,Table_1[[#This Row],[Kävijämäärä b) aikuiset]]*Table_1[[#This Row],[Tapaamis-kerrat /osallistuja]])</f>
        <v>0</v>
      </c>
      <c r="AA296" s="387">
        <f>IF(Table_1[[#This Row],[Kokonaiskävijämäärä]]&lt;1,0,Table_1[[#This Row],[Kokonaiskävijämäärä]]*Table_1[[#This Row],[Tapaamis-kerrat /osallistuja]])</f>
        <v>0</v>
      </c>
      <c r="AB296" s="379" t="s">
        <v>57</v>
      </c>
      <c r="AC296" s="454"/>
      <c r="AD296" s="455"/>
      <c r="AE296" s="463"/>
      <c r="AF296" s="388" t="s">
        <v>57</v>
      </c>
      <c r="AG296" s="389" t="s">
        <v>57</v>
      </c>
      <c r="AH296" s="390" t="s">
        <v>57</v>
      </c>
      <c r="AI296" s="390" t="s">
        <v>57</v>
      </c>
      <c r="AJ296" s="391" t="s">
        <v>56</v>
      </c>
      <c r="AK296" s="392" t="s">
        <v>57</v>
      </c>
      <c r="AL296" s="392" t="s">
        <v>57</v>
      </c>
      <c r="AM296" s="392" t="s">
        <v>57</v>
      </c>
      <c r="AN296" s="393" t="s">
        <v>57</v>
      </c>
      <c r="AO296" s="394" t="s">
        <v>57</v>
      </c>
    </row>
    <row r="297" spans="1:41" ht="15.75" customHeight="1" x14ac:dyDescent="0.3">
      <c r="A297" s="371"/>
      <c r="B297" s="372"/>
      <c r="C297" s="373" t="s">
        <v>43</v>
      </c>
      <c r="D297" s="374" t="str">
        <f>IF(Table_1[[#This Row],[SISÄLLÖN NIMI]]="","",1)</f>
        <v/>
      </c>
      <c r="E297" s="375"/>
      <c r="F297" s="375"/>
      <c r="G297" s="373" t="s">
        <v>57</v>
      </c>
      <c r="H297" s="376" t="s">
        <v>57</v>
      </c>
      <c r="I297" s="377" t="s">
        <v>57</v>
      </c>
      <c r="J297" s="378" t="s">
        <v>47</v>
      </c>
      <c r="K297" s="376" t="s">
        <v>57</v>
      </c>
      <c r="L297" s="379" t="s">
        <v>57</v>
      </c>
      <c r="M297" s="380"/>
      <c r="N297" s="381" t="s">
        <v>57</v>
      </c>
      <c r="O297" s="382"/>
      <c r="P297" s="380"/>
      <c r="Q297" s="380"/>
      <c r="R297" s="383"/>
      <c r="S297" s="384">
        <f>IF(Table_1[[#This Row],[Kesto (min) /tapaaminen]]&lt;1,0,(Table_1[[#This Row],[Sisältöjen määrä 
]]*Table_1[[#This Row],[Kesto (min) /tapaaminen]]*Table_1[[#This Row],[Tapaamis-kerrat /osallistuja]]))</f>
        <v>0</v>
      </c>
      <c r="T297" s="355" t="str">
        <f>IF(Table_1[[#This Row],[SISÄLLÖN NIMI]]="","",IF(Table_1[[#This Row],[Toteutuminen]]="Ei osallistujia",0,IF(Table_1[[#This Row],[Toteutuminen]]="Peruttu",0,1)))</f>
        <v/>
      </c>
      <c r="U297" s="385"/>
      <c r="V297" s="374"/>
      <c r="W297" s="386"/>
      <c r="X297" s="387">
        <f>Table_1[[#This Row],[Kävijämäärä a) lapset]]+Table_1[[#This Row],[Kävijämäärä b) aikuiset]]</f>
        <v>0</v>
      </c>
      <c r="Y297" s="387">
        <f>IF(Table_1[[#This Row],[Kokonaiskävijämäärä]]&lt;1,0,Table_1[[#This Row],[Kävijämäärä a) lapset]]*Table_1[[#This Row],[Tapaamis-kerrat /osallistuja]])</f>
        <v>0</v>
      </c>
      <c r="Z297" s="387">
        <f>IF(Table_1[[#This Row],[Kokonaiskävijämäärä]]&lt;1,0,Table_1[[#This Row],[Kävijämäärä b) aikuiset]]*Table_1[[#This Row],[Tapaamis-kerrat /osallistuja]])</f>
        <v>0</v>
      </c>
      <c r="AA297" s="387">
        <f>IF(Table_1[[#This Row],[Kokonaiskävijämäärä]]&lt;1,0,Table_1[[#This Row],[Kokonaiskävijämäärä]]*Table_1[[#This Row],[Tapaamis-kerrat /osallistuja]])</f>
        <v>0</v>
      </c>
      <c r="AB297" s="379" t="s">
        <v>57</v>
      </c>
      <c r="AC297" s="454"/>
      <c r="AD297" s="455"/>
      <c r="AE297" s="463"/>
      <c r="AF297" s="388" t="s">
        <v>57</v>
      </c>
      <c r="AG297" s="389" t="s">
        <v>57</v>
      </c>
      <c r="AH297" s="390" t="s">
        <v>57</v>
      </c>
      <c r="AI297" s="390" t="s">
        <v>57</v>
      </c>
      <c r="AJ297" s="391" t="s">
        <v>56</v>
      </c>
      <c r="AK297" s="392" t="s">
        <v>57</v>
      </c>
      <c r="AL297" s="392" t="s">
        <v>57</v>
      </c>
      <c r="AM297" s="392" t="s">
        <v>57</v>
      </c>
      <c r="AN297" s="393" t="s">
        <v>57</v>
      </c>
      <c r="AO297" s="394" t="s">
        <v>57</v>
      </c>
    </row>
    <row r="298" spans="1:41" ht="15.75" customHeight="1" x14ac:dyDescent="0.3">
      <c r="A298" s="371"/>
      <c r="B298" s="372"/>
      <c r="C298" s="373" t="s">
        <v>43</v>
      </c>
      <c r="D298" s="374" t="str">
        <f>IF(Table_1[[#This Row],[SISÄLLÖN NIMI]]="","",1)</f>
        <v/>
      </c>
      <c r="E298" s="375"/>
      <c r="F298" s="375"/>
      <c r="G298" s="373" t="s">
        <v>57</v>
      </c>
      <c r="H298" s="376" t="s">
        <v>57</v>
      </c>
      <c r="I298" s="377" t="s">
        <v>57</v>
      </c>
      <c r="J298" s="378" t="s">
        <v>47</v>
      </c>
      <c r="K298" s="376" t="s">
        <v>57</v>
      </c>
      <c r="L298" s="379" t="s">
        <v>57</v>
      </c>
      <c r="M298" s="380"/>
      <c r="N298" s="381" t="s">
        <v>57</v>
      </c>
      <c r="O298" s="382"/>
      <c r="P298" s="380"/>
      <c r="Q298" s="380"/>
      <c r="R298" s="383"/>
      <c r="S298" s="384">
        <f>IF(Table_1[[#This Row],[Kesto (min) /tapaaminen]]&lt;1,0,(Table_1[[#This Row],[Sisältöjen määrä 
]]*Table_1[[#This Row],[Kesto (min) /tapaaminen]]*Table_1[[#This Row],[Tapaamis-kerrat /osallistuja]]))</f>
        <v>0</v>
      </c>
      <c r="T298" s="355" t="str">
        <f>IF(Table_1[[#This Row],[SISÄLLÖN NIMI]]="","",IF(Table_1[[#This Row],[Toteutuminen]]="Ei osallistujia",0,IF(Table_1[[#This Row],[Toteutuminen]]="Peruttu",0,1)))</f>
        <v/>
      </c>
      <c r="U298" s="385"/>
      <c r="V298" s="374"/>
      <c r="W298" s="386"/>
      <c r="X298" s="387">
        <f>Table_1[[#This Row],[Kävijämäärä a) lapset]]+Table_1[[#This Row],[Kävijämäärä b) aikuiset]]</f>
        <v>0</v>
      </c>
      <c r="Y298" s="387">
        <f>IF(Table_1[[#This Row],[Kokonaiskävijämäärä]]&lt;1,0,Table_1[[#This Row],[Kävijämäärä a) lapset]]*Table_1[[#This Row],[Tapaamis-kerrat /osallistuja]])</f>
        <v>0</v>
      </c>
      <c r="Z298" s="387">
        <f>IF(Table_1[[#This Row],[Kokonaiskävijämäärä]]&lt;1,0,Table_1[[#This Row],[Kävijämäärä b) aikuiset]]*Table_1[[#This Row],[Tapaamis-kerrat /osallistuja]])</f>
        <v>0</v>
      </c>
      <c r="AA298" s="387">
        <f>IF(Table_1[[#This Row],[Kokonaiskävijämäärä]]&lt;1,0,Table_1[[#This Row],[Kokonaiskävijämäärä]]*Table_1[[#This Row],[Tapaamis-kerrat /osallistuja]])</f>
        <v>0</v>
      </c>
      <c r="AB298" s="379" t="s">
        <v>57</v>
      </c>
      <c r="AC298" s="454"/>
      <c r="AD298" s="455"/>
      <c r="AE298" s="463"/>
      <c r="AF298" s="388" t="s">
        <v>57</v>
      </c>
      <c r="AG298" s="389" t="s">
        <v>57</v>
      </c>
      <c r="AH298" s="390" t="s">
        <v>57</v>
      </c>
      <c r="AI298" s="390" t="s">
        <v>57</v>
      </c>
      <c r="AJ298" s="391" t="s">
        <v>56</v>
      </c>
      <c r="AK298" s="392" t="s">
        <v>57</v>
      </c>
      <c r="AL298" s="392" t="s">
        <v>57</v>
      </c>
      <c r="AM298" s="392" t="s">
        <v>57</v>
      </c>
      <c r="AN298" s="393" t="s">
        <v>57</v>
      </c>
      <c r="AO298" s="394" t="s">
        <v>57</v>
      </c>
    </row>
    <row r="299" spans="1:41" ht="15.75" customHeight="1" x14ac:dyDescent="0.3">
      <c r="A299" s="371"/>
      <c r="B299" s="372"/>
      <c r="C299" s="373" t="s">
        <v>43</v>
      </c>
      <c r="D299" s="374" t="str">
        <f>IF(Table_1[[#This Row],[SISÄLLÖN NIMI]]="","",1)</f>
        <v/>
      </c>
      <c r="E299" s="375"/>
      <c r="F299" s="375"/>
      <c r="G299" s="373" t="s">
        <v>57</v>
      </c>
      <c r="H299" s="376" t="s">
        <v>57</v>
      </c>
      <c r="I299" s="377" t="s">
        <v>57</v>
      </c>
      <c r="J299" s="378" t="s">
        <v>47</v>
      </c>
      <c r="K299" s="376" t="s">
        <v>57</v>
      </c>
      <c r="L299" s="379" t="s">
        <v>57</v>
      </c>
      <c r="M299" s="380"/>
      <c r="N299" s="381" t="s">
        <v>57</v>
      </c>
      <c r="O299" s="382"/>
      <c r="P299" s="380"/>
      <c r="Q299" s="380"/>
      <c r="R299" s="383"/>
      <c r="S299" s="384">
        <f>IF(Table_1[[#This Row],[Kesto (min) /tapaaminen]]&lt;1,0,(Table_1[[#This Row],[Sisältöjen määrä 
]]*Table_1[[#This Row],[Kesto (min) /tapaaminen]]*Table_1[[#This Row],[Tapaamis-kerrat /osallistuja]]))</f>
        <v>0</v>
      </c>
      <c r="T299" s="355" t="str">
        <f>IF(Table_1[[#This Row],[SISÄLLÖN NIMI]]="","",IF(Table_1[[#This Row],[Toteutuminen]]="Ei osallistujia",0,IF(Table_1[[#This Row],[Toteutuminen]]="Peruttu",0,1)))</f>
        <v/>
      </c>
      <c r="U299" s="385"/>
      <c r="V299" s="374"/>
      <c r="W299" s="386"/>
      <c r="X299" s="387">
        <f>Table_1[[#This Row],[Kävijämäärä a) lapset]]+Table_1[[#This Row],[Kävijämäärä b) aikuiset]]</f>
        <v>0</v>
      </c>
      <c r="Y299" s="387">
        <f>IF(Table_1[[#This Row],[Kokonaiskävijämäärä]]&lt;1,0,Table_1[[#This Row],[Kävijämäärä a) lapset]]*Table_1[[#This Row],[Tapaamis-kerrat /osallistuja]])</f>
        <v>0</v>
      </c>
      <c r="Z299" s="387">
        <f>IF(Table_1[[#This Row],[Kokonaiskävijämäärä]]&lt;1,0,Table_1[[#This Row],[Kävijämäärä b) aikuiset]]*Table_1[[#This Row],[Tapaamis-kerrat /osallistuja]])</f>
        <v>0</v>
      </c>
      <c r="AA299" s="387">
        <f>IF(Table_1[[#This Row],[Kokonaiskävijämäärä]]&lt;1,0,Table_1[[#This Row],[Kokonaiskävijämäärä]]*Table_1[[#This Row],[Tapaamis-kerrat /osallistuja]])</f>
        <v>0</v>
      </c>
      <c r="AB299" s="379" t="s">
        <v>57</v>
      </c>
      <c r="AC299" s="454"/>
      <c r="AD299" s="455"/>
      <c r="AE299" s="463"/>
      <c r="AF299" s="388" t="s">
        <v>57</v>
      </c>
      <c r="AG299" s="389" t="s">
        <v>57</v>
      </c>
      <c r="AH299" s="390" t="s">
        <v>57</v>
      </c>
      <c r="AI299" s="390" t="s">
        <v>57</v>
      </c>
      <c r="AJ299" s="391" t="s">
        <v>56</v>
      </c>
      <c r="AK299" s="392" t="s">
        <v>57</v>
      </c>
      <c r="AL299" s="392" t="s">
        <v>57</v>
      </c>
      <c r="AM299" s="392" t="s">
        <v>57</v>
      </c>
      <c r="AN299" s="393" t="s">
        <v>57</v>
      </c>
      <c r="AO299" s="394" t="s">
        <v>57</v>
      </c>
    </row>
    <row r="300" spans="1:41" ht="15.75" customHeight="1" x14ac:dyDescent="0.3">
      <c r="A300" s="371"/>
      <c r="B300" s="372"/>
      <c r="C300" s="373" t="s">
        <v>43</v>
      </c>
      <c r="D300" s="374" t="str">
        <f>IF(Table_1[[#This Row],[SISÄLLÖN NIMI]]="","",1)</f>
        <v/>
      </c>
      <c r="E300" s="375"/>
      <c r="F300" s="375"/>
      <c r="G300" s="373" t="s">
        <v>57</v>
      </c>
      <c r="H300" s="376" t="s">
        <v>57</v>
      </c>
      <c r="I300" s="377" t="s">
        <v>57</v>
      </c>
      <c r="J300" s="378" t="s">
        <v>47</v>
      </c>
      <c r="K300" s="376" t="s">
        <v>57</v>
      </c>
      <c r="L300" s="379" t="s">
        <v>57</v>
      </c>
      <c r="M300" s="380"/>
      <c r="N300" s="381" t="s">
        <v>57</v>
      </c>
      <c r="O300" s="382"/>
      <c r="P300" s="380"/>
      <c r="Q300" s="380"/>
      <c r="R300" s="383"/>
      <c r="S300" s="384">
        <f>IF(Table_1[[#This Row],[Kesto (min) /tapaaminen]]&lt;1,0,(Table_1[[#This Row],[Sisältöjen määrä 
]]*Table_1[[#This Row],[Kesto (min) /tapaaminen]]*Table_1[[#This Row],[Tapaamis-kerrat /osallistuja]]))</f>
        <v>0</v>
      </c>
      <c r="T300" s="355" t="str">
        <f>IF(Table_1[[#This Row],[SISÄLLÖN NIMI]]="","",IF(Table_1[[#This Row],[Toteutuminen]]="Ei osallistujia",0,IF(Table_1[[#This Row],[Toteutuminen]]="Peruttu",0,1)))</f>
        <v/>
      </c>
      <c r="U300" s="385"/>
      <c r="V300" s="374"/>
      <c r="W300" s="386"/>
      <c r="X300" s="387">
        <f>Table_1[[#This Row],[Kävijämäärä a) lapset]]+Table_1[[#This Row],[Kävijämäärä b) aikuiset]]</f>
        <v>0</v>
      </c>
      <c r="Y300" s="387">
        <f>IF(Table_1[[#This Row],[Kokonaiskävijämäärä]]&lt;1,0,Table_1[[#This Row],[Kävijämäärä a) lapset]]*Table_1[[#This Row],[Tapaamis-kerrat /osallistuja]])</f>
        <v>0</v>
      </c>
      <c r="Z300" s="387">
        <f>IF(Table_1[[#This Row],[Kokonaiskävijämäärä]]&lt;1,0,Table_1[[#This Row],[Kävijämäärä b) aikuiset]]*Table_1[[#This Row],[Tapaamis-kerrat /osallistuja]])</f>
        <v>0</v>
      </c>
      <c r="AA300" s="387">
        <f>IF(Table_1[[#This Row],[Kokonaiskävijämäärä]]&lt;1,0,Table_1[[#This Row],[Kokonaiskävijämäärä]]*Table_1[[#This Row],[Tapaamis-kerrat /osallistuja]])</f>
        <v>0</v>
      </c>
      <c r="AB300" s="379" t="s">
        <v>57</v>
      </c>
      <c r="AC300" s="454"/>
      <c r="AD300" s="455"/>
      <c r="AE300" s="463"/>
      <c r="AF300" s="388" t="s">
        <v>57</v>
      </c>
      <c r="AG300" s="389" t="s">
        <v>57</v>
      </c>
      <c r="AH300" s="390" t="s">
        <v>57</v>
      </c>
      <c r="AI300" s="390" t="s">
        <v>57</v>
      </c>
      <c r="AJ300" s="391" t="s">
        <v>56</v>
      </c>
      <c r="AK300" s="392" t="s">
        <v>57</v>
      </c>
      <c r="AL300" s="392" t="s">
        <v>57</v>
      </c>
      <c r="AM300" s="392" t="s">
        <v>57</v>
      </c>
      <c r="AN300" s="393" t="s">
        <v>57</v>
      </c>
      <c r="AO300" s="394" t="s">
        <v>57</v>
      </c>
    </row>
    <row r="301" spans="1:41" ht="15.75" customHeight="1" x14ac:dyDescent="0.3">
      <c r="A301" s="371"/>
      <c r="B301" s="372"/>
      <c r="C301" s="373" t="s">
        <v>43</v>
      </c>
      <c r="D301" s="374" t="str">
        <f>IF(Table_1[[#This Row],[SISÄLLÖN NIMI]]="","",1)</f>
        <v/>
      </c>
      <c r="E301" s="375"/>
      <c r="F301" s="375"/>
      <c r="G301" s="373" t="s">
        <v>57</v>
      </c>
      <c r="H301" s="376" t="s">
        <v>57</v>
      </c>
      <c r="I301" s="377" t="s">
        <v>57</v>
      </c>
      <c r="J301" s="378" t="s">
        <v>47</v>
      </c>
      <c r="K301" s="376" t="s">
        <v>57</v>
      </c>
      <c r="L301" s="379" t="s">
        <v>57</v>
      </c>
      <c r="M301" s="380"/>
      <c r="N301" s="381" t="s">
        <v>57</v>
      </c>
      <c r="O301" s="382"/>
      <c r="P301" s="380"/>
      <c r="Q301" s="380"/>
      <c r="R301" s="383"/>
      <c r="S301" s="384">
        <f>IF(Table_1[[#This Row],[Kesto (min) /tapaaminen]]&lt;1,0,(Table_1[[#This Row],[Sisältöjen määrä 
]]*Table_1[[#This Row],[Kesto (min) /tapaaminen]]*Table_1[[#This Row],[Tapaamis-kerrat /osallistuja]]))</f>
        <v>0</v>
      </c>
      <c r="T301" s="355" t="str">
        <f>IF(Table_1[[#This Row],[SISÄLLÖN NIMI]]="","",IF(Table_1[[#This Row],[Toteutuminen]]="Ei osallistujia",0,IF(Table_1[[#This Row],[Toteutuminen]]="Peruttu",0,1)))</f>
        <v/>
      </c>
      <c r="U301" s="385"/>
      <c r="V301" s="374"/>
      <c r="W301" s="386"/>
      <c r="X301" s="387">
        <f>Table_1[[#This Row],[Kävijämäärä a) lapset]]+Table_1[[#This Row],[Kävijämäärä b) aikuiset]]</f>
        <v>0</v>
      </c>
      <c r="Y301" s="387">
        <f>IF(Table_1[[#This Row],[Kokonaiskävijämäärä]]&lt;1,0,Table_1[[#This Row],[Kävijämäärä a) lapset]]*Table_1[[#This Row],[Tapaamis-kerrat /osallistuja]])</f>
        <v>0</v>
      </c>
      <c r="Z301" s="387">
        <f>IF(Table_1[[#This Row],[Kokonaiskävijämäärä]]&lt;1,0,Table_1[[#This Row],[Kävijämäärä b) aikuiset]]*Table_1[[#This Row],[Tapaamis-kerrat /osallistuja]])</f>
        <v>0</v>
      </c>
      <c r="AA301" s="387">
        <f>IF(Table_1[[#This Row],[Kokonaiskävijämäärä]]&lt;1,0,Table_1[[#This Row],[Kokonaiskävijämäärä]]*Table_1[[#This Row],[Tapaamis-kerrat /osallistuja]])</f>
        <v>0</v>
      </c>
      <c r="AB301" s="379" t="s">
        <v>57</v>
      </c>
      <c r="AC301" s="454"/>
      <c r="AD301" s="455"/>
      <c r="AE301" s="463"/>
      <c r="AF301" s="388" t="s">
        <v>57</v>
      </c>
      <c r="AG301" s="389" t="s">
        <v>57</v>
      </c>
      <c r="AH301" s="390" t="s">
        <v>57</v>
      </c>
      <c r="AI301" s="390" t="s">
        <v>57</v>
      </c>
      <c r="AJ301" s="391" t="s">
        <v>56</v>
      </c>
      <c r="AK301" s="392" t="s">
        <v>57</v>
      </c>
      <c r="AL301" s="392" t="s">
        <v>57</v>
      </c>
      <c r="AM301" s="392" t="s">
        <v>57</v>
      </c>
      <c r="AN301" s="393" t="s">
        <v>57</v>
      </c>
      <c r="AO301" s="394" t="s">
        <v>57</v>
      </c>
    </row>
    <row r="302" spans="1:41" ht="15.75" customHeight="1" x14ac:dyDescent="0.3">
      <c r="A302" s="371"/>
      <c r="B302" s="372"/>
      <c r="C302" s="373" t="s">
        <v>43</v>
      </c>
      <c r="D302" s="374" t="str">
        <f>IF(Table_1[[#This Row],[SISÄLLÖN NIMI]]="","",1)</f>
        <v/>
      </c>
      <c r="E302" s="375"/>
      <c r="F302" s="375"/>
      <c r="G302" s="373" t="s">
        <v>57</v>
      </c>
      <c r="H302" s="376" t="s">
        <v>57</v>
      </c>
      <c r="I302" s="377" t="s">
        <v>57</v>
      </c>
      <c r="J302" s="378" t="s">
        <v>47</v>
      </c>
      <c r="K302" s="376" t="s">
        <v>57</v>
      </c>
      <c r="L302" s="379" t="s">
        <v>57</v>
      </c>
      <c r="M302" s="380"/>
      <c r="N302" s="381" t="s">
        <v>57</v>
      </c>
      <c r="O302" s="382"/>
      <c r="P302" s="380"/>
      <c r="Q302" s="380"/>
      <c r="R302" s="383"/>
      <c r="S302" s="384">
        <f>IF(Table_1[[#This Row],[Kesto (min) /tapaaminen]]&lt;1,0,(Table_1[[#This Row],[Sisältöjen määrä 
]]*Table_1[[#This Row],[Kesto (min) /tapaaminen]]*Table_1[[#This Row],[Tapaamis-kerrat /osallistuja]]))</f>
        <v>0</v>
      </c>
      <c r="T302" s="355" t="str">
        <f>IF(Table_1[[#This Row],[SISÄLLÖN NIMI]]="","",IF(Table_1[[#This Row],[Toteutuminen]]="Ei osallistujia",0,IF(Table_1[[#This Row],[Toteutuminen]]="Peruttu",0,1)))</f>
        <v/>
      </c>
      <c r="U302" s="385"/>
      <c r="V302" s="374"/>
      <c r="W302" s="386"/>
      <c r="X302" s="387">
        <f>Table_1[[#This Row],[Kävijämäärä a) lapset]]+Table_1[[#This Row],[Kävijämäärä b) aikuiset]]</f>
        <v>0</v>
      </c>
      <c r="Y302" s="387">
        <f>IF(Table_1[[#This Row],[Kokonaiskävijämäärä]]&lt;1,0,Table_1[[#This Row],[Kävijämäärä a) lapset]]*Table_1[[#This Row],[Tapaamis-kerrat /osallistuja]])</f>
        <v>0</v>
      </c>
      <c r="Z302" s="387">
        <f>IF(Table_1[[#This Row],[Kokonaiskävijämäärä]]&lt;1,0,Table_1[[#This Row],[Kävijämäärä b) aikuiset]]*Table_1[[#This Row],[Tapaamis-kerrat /osallistuja]])</f>
        <v>0</v>
      </c>
      <c r="AA302" s="387">
        <f>IF(Table_1[[#This Row],[Kokonaiskävijämäärä]]&lt;1,0,Table_1[[#This Row],[Kokonaiskävijämäärä]]*Table_1[[#This Row],[Tapaamis-kerrat /osallistuja]])</f>
        <v>0</v>
      </c>
      <c r="AB302" s="379" t="s">
        <v>57</v>
      </c>
      <c r="AC302" s="418"/>
      <c r="AD302" s="456"/>
      <c r="AE302" s="464"/>
      <c r="AF302" s="388" t="s">
        <v>57</v>
      </c>
      <c r="AG302" s="389" t="s">
        <v>57</v>
      </c>
      <c r="AH302" s="390" t="s">
        <v>57</v>
      </c>
      <c r="AI302" s="390" t="s">
        <v>57</v>
      </c>
      <c r="AJ302" s="391" t="s">
        <v>56</v>
      </c>
      <c r="AK302" s="392" t="s">
        <v>57</v>
      </c>
      <c r="AL302" s="392" t="s">
        <v>57</v>
      </c>
      <c r="AM302" s="392" t="s">
        <v>57</v>
      </c>
      <c r="AN302" s="393" t="s">
        <v>57</v>
      </c>
      <c r="AO302" s="394" t="s">
        <v>57</v>
      </c>
    </row>
    <row r="303" spans="1:41" ht="15.75" customHeight="1" x14ac:dyDescent="0.3">
      <c r="A303" s="371"/>
      <c r="B303" s="372"/>
      <c r="C303" s="373" t="s">
        <v>43</v>
      </c>
      <c r="D303" s="374" t="str">
        <f>IF(Table_1[[#This Row],[SISÄLLÖN NIMI]]="","",1)</f>
        <v/>
      </c>
      <c r="E303" s="375"/>
      <c r="F303" s="375"/>
      <c r="G303" s="373" t="s">
        <v>57</v>
      </c>
      <c r="H303" s="376" t="s">
        <v>57</v>
      </c>
      <c r="I303" s="377" t="s">
        <v>57</v>
      </c>
      <c r="J303" s="378" t="s">
        <v>47</v>
      </c>
      <c r="K303" s="376" t="s">
        <v>57</v>
      </c>
      <c r="L303" s="379" t="s">
        <v>57</v>
      </c>
      <c r="M303" s="380"/>
      <c r="N303" s="381" t="s">
        <v>57</v>
      </c>
      <c r="O303" s="382"/>
      <c r="P303" s="380"/>
      <c r="Q303" s="380"/>
      <c r="R303" s="383"/>
      <c r="S303" s="384">
        <f>IF(Table_1[[#This Row],[Kesto (min) /tapaaminen]]&lt;1,0,(Table_1[[#This Row],[Sisältöjen määrä 
]]*Table_1[[#This Row],[Kesto (min) /tapaaminen]]*Table_1[[#This Row],[Tapaamis-kerrat /osallistuja]]))</f>
        <v>0</v>
      </c>
      <c r="T303" s="355" t="str">
        <f>IF(Table_1[[#This Row],[SISÄLLÖN NIMI]]="","",IF(Table_1[[#This Row],[Toteutuminen]]="Ei osallistujia",0,IF(Table_1[[#This Row],[Toteutuminen]]="Peruttu",0,1)))</f>
        <v/>
      </c>
      <c r="U303" s="385"/>
      <c r="V303" s="374"/>
      <c r="W303" s="386"/>
      <c r="X303" s="387">
        <f>Table_1[[#This Row],[Kävijämäärä a) lapset]]+Table_1[[#This Row],[Kävijämäärä b) aikuiset]]</f>
        <v>0</v>
      </c>
      <c r="Y303" s="387">
        <f>IF(Table_1[[#This Row],[Kokonaiskävijämäärä]]&lt;1,0,Table_1[[#This Row],[Kävijämäärä a) lapset]]*Table_1[[#This Row],[Tapaamis-kerrat /osallistuja]])</f>
        <v>0</v>
      </c>
      <c r="Z303" s="387">
        <f>IF(Table_1[[#This Row],[Kokonaiskävijämäärä]]&lt;1,0,Table_1[[#This Row],[Kävijämäärä b) aikuiset]]*Table_1[[#This Row],[Tapaamis-kerrat /osallistuja]])</f>
        <v>0</v>
      </c>
      <c r="AA303" s="387">
        <f>IF(Table_1[[#This Row],[Kokonaiskävijämäärä]]&lt;1,0,Table_1[[#This Row],[Kokonaiskävijämäärä]]*Table_1[[#This Row],[Tapaamis-kerrat /osallistuja]])</f>
        <v>0</v>
      </c>
      <c r="AB303" s="379" t="s">
        <v>57</v>
      </c>
      <c r="AC303" s="418"/>
      <c r="AD303" s="456"/>
      <c r="AE303" s="464"/>
      <c r="AF303" s="388" t="s">
        <v>57</v>
      </c>
      <c r="AG303" s="389" t="s">
        <v>57</v>
      </c>
      <c r="AH303" s="390" t="s">
        <v>57</v>
      </c>
      <c r="AI303" s="390" t="s">
        <v>57</v>
      </c>
      <c r="AJ303" s="391" t="s">
        <v>56</v>
      </c>
      <c r="AK303" s="392" t="s">
        <v>57</v>
      </c>
      <c r="AL303" s="392" t="s">
        <v>57</v>
      </c>
      <c r="AM303" s="392" t="s">
        <v>57</v>
      </c>
      <c r="AN303" s="393" t="s">
        <v>57</v>
      </c>
      <c r="AO303" s="394" t="s">
        <v>57</v>
      </c>
    </row>
    <row r="304" spans="1:41" ht="15.75" customHeight="1" x14ac:dyDescent="0.3">
      <c r="A304" s="371"/>
      <c r="B304" s="372"/>
      <c r="C304" s="373" t="s">
        <v>43</v>
      </c>
      <c r="D304" s="374" t="str">
        <f>IF(Table_1[[#This Row],[SISÄLLÖN NIMI]]="","",1)</f>
        <v/>
      </c>
      <c r="E304" s="375"/>
      <c r="F304" s="375"/>
      <c r="G304" s="373" t="s">
        <v>57</v>
      </c>
      <c r="H304" s="376" t="s">
        <v>57</v>
      </c>
      <c r="I304" s="377" t="s">
        <v>57</v>
      </c>
      <c r="J304" s="378" t="s">
        <v>47</v>
      </c>
      <c r="K304" s="376" t="s">
        <v>57</v>
      </c>
      <c r="L304" s="379" t="s">
        <v>57</v>
      </c>
      <c r="M304" s="380"/>
      <c r="N304" s="381" t="s">
        <v>57</v>
      </c>
      <c r="O304" s="382"/>
      <c r="P304" s="380"/>
      <c r="Q304" s="380"/>
      <c r="R304" s="383"/>
      <c r="S304" s="384">
        <f>IF(Table_1[[#This Row],[Kesto (min) /tapaaminen]]&lt;1,0,(Table_1[[#This Row],[Sisältöjen määrä 
]]*Table_1[[#This Row],[Kesto (min) /tapaaminen]]*Table_1[[#This Row],[Tapaamis-kerrat /osallistuja]]))</f>
        <v>0</v>
      </c>
      <c r="T304" s="355" t="str">
        <f>IF(Table_1[[#This Row],[SISÄLLÖN NIMI]]="","",IF(Table_1[[#This Row],[Toteutuminen]]="Ei osallistujia",0,IF(Table_1[[#This Row],[Toteutuminen]]="Peruttu",0,1)))</f>
        <v/>
      </c>
      <c r="U304" s="385"/>
      <c r="V304" s="374"/>
      <c r="W304" s="386"/>
      <c r="X304" s="387">
        <f>Table_1[[#This Row],[Kävijämäärä a) lapset]]+Table_1[[#This Row],[Kävijämäärä b) aikuiset]]</f>
        <v>0</v>
      </c>
      <c r="Y304" s="387">
        <f>IF(Table_1[[#This Row],[Kokonaiskävijämäärä]]&lt;1,0,Table_1[[#This Row],[Kävijämäärä a) lapset]]*Table_1[[#This Row],[Tapaamis-kerrat /osallistuja]])</f>
        <v>0</v>
      </c>
      <c r="Z304" s="387">
        <f>IF(Table_1[[#This Row],[Kokonaiskävijämäärä]]&lt;1,0,Table_1[[#This Row],[Kävijämäärä b) aikuiset]]*Table_1[[#This Row],[Tapaamis-kerrat /osallistuja]])</f>
        <v>0</v>
      </c>
      <c r="AA304" s="387">
        <f>IF(Table_1[[#This Row],[Kokonaiskävijämäärä]]&lt;1,0,Table_1[[#This Row],[Kokonaiskävijämäärä]]*Table_1[[#This Row],[Tapaamis-kerrat /osallistuja]])</f>
        <v>0</v>
      </c>
      <c r="AB304" s="379" t="s">
        <v>57</v>
      </c>
      <c r="AC304" s="418"/>
      <c r="AD304" s="456"/>
      <c r="AE304" s="464"/>
      <c r="AF304" s="388" t="s">
        <v>57</v>
      </c>
      <c r="AG304" s="389" t="s">
        <v>57</v>
      </c>
      <c r="AH304" s="390" t="s">
        <v>57</v>
      </c>
      <c r="AI304" s="390" t="s">
        <v>57</v>
      </c>
      <c r="AJ304" s="391" t="s">
        <v>56</v>
      </c>
      <c r="AK304" s="392" t="s">
        <v>57</v>
      </c>
      <c r="AL304" s="392" t="s">
        <v>57</v>
      </c>
      <c r="AM304" s="392" t="s">
        <v>57</v>
      </c>
      <c r="AN304" s="393" t="s">
        <v>57</v>
      </c>
      <c r="AO304" s="394" t="s">
        <v>57</v>
      </c>
    </row>
    <row r="305" spans="1:41" ht="15.75" customHeight="1" x14ac:dyDescent="0.3">
      <c r="A305" s="371"/>
      <c r="B305" s="372"/>
      <c r="C305" s="373" t="s">
        <v>43</v>
      </c>
      <c r="D305" s="374" t="str">
        <f>IF(Table_1[[#This Row],[SISÄLLÖN NIMI]]="","",1)</f>
        <v/>
      </c>
      <c r="E305" s="375"/>
      <c r="F305" s="375"/>
      <c r="G305" s="373" t="s">
        <v>57</v>
      </c>
      <c r="H305" s="376" t="s">
        <v>57</v>
      </c>
      <c r="I305" s="377" t="s">
        <v>57</v>
      </c>
      <c r="J305" s="378" t="s">
        <v>47</v>
      </c>
      <c r="K305" s="376" t="s">
        <v>57</v>
      </c>
      <c r="L305" s="379" t="s">
        <v>57</v>
      </c>
      <c r="M305" s="380"/>
      <c r="N305" s="381" t="s">
        <v>57</v>
      </c>
      <c r="O305" s="382"/>
      <c r="P305" s="380"/>
      <c r="Q305" s="380"/>
      <c r="R305" s="383"/>
      <c r="S305" s="384">
        <f>IF(Table_1[[#This Row],[Kesto (min) /tapaaminen]]&lt;1,0,(Table_1[[#This Row],[Sisältöjen määrä 
]]*Table_1[[#This Row],[Kesto (min) /tapaaminen]]*Table_1[[#This Row],[Tapaamis-kerrat /osallistuja]]))</f>
        <v>0</v>
      </c>
      <c r="T305" s="355" t="str">
        <f>IF(Table_1[[#This Row],[SISÄLLÖN NIMI]]="","",IF(Table_1[[#This Row],[Toteutuminen]]="Ei osallistujia",0,IF(Table_1[[#This Row],[Toteutuminen]]="Peruttu",0,1)))</f>
        <v/>
      </c>
      <c r="U305" s="385"/>
      <c r="V305" s="374"/>
      <c r="W305" s="386"/>
      <c r="X305" s="387">
        <f>Table_1[[#This Row],[Kävijämäärä a) lapset]]+Table_1[[#This Row],[Kävijämäärä b) aikuiset]]</f>
        <v>0</v>
      </c>
      <c r="Y305" s="387">
        <f>IF(Table_1[[#This Row],[Kokonaiskävijämäärä]]&lt;1,0,Table_1[[#This Row],[Kävijämäärä a) lapset]]*Table_1[[#This Row],[Tapaamis-kerrat /osallistuja]])</f>
        <v>0</v>
      </c>
      <c r="Z305" s="387">
        <f>IF(Table_1[[#This Row],[Kokonaiskävijämäärä]]&lt;1,0,Table_1[[#This Row],[Kävijämäärä b) aikuiset]]*Table_1[[#This Row],[Tapaamis-kerrat /osallistuja]])</f>
        <v>0</v>
      </c>
      <c r="AA305" s="387">
        <f>IF(Table_1[[#This Row],[Kokonaiskävijämäärä]]&lt;1,0,Table_1[[#This Row],[Kokonaiskävijämäärä]]*Table_1[[#This Row],[Tapaamis-kerrat /osallistuja]])</f>
        <v>0</v>
      </c>
      <c r="AB305" s="379" t="s">
        <v>57</v>
      </c>
      <c r="AC305" s="418"/>
      <c r="AD305" s="456"/>
      <c r="AE305" s="464"/>
      <c r="AF305" s="388" t="s">
        <v>57</v>
      </c>
      <c r="AG305" s="389" t="s">
        <v>57</v>
      </c>
      <c r="AH305" s="390" t="s">
        <v>57</v>
      </c>
      <c r="AI305" s="390" t="s">
        <v>57</v>
      </c>
      <c r="AJ305" s="391" t="s">
        <v>56</v>
      </c>
      <c r="AK305" s="392" t="s">
        <v>57</v>
      </c>
      <c r="AL305" s="392" t="s">
        <v>57</v>
      </c>
      <c r="AM305" s="392" t="s">
        <v>57</v>
      </c>
      <c r="AN305" s="393" t="s">
        <v>57</v>
      </c>
      <c r="AO305" s="394" t="s">
        <v>57</v>
      </c>
    </row>
    <row r="306" spans="1:41" ht="15.75" customHeight="1" x14ac:dyDescent="0.3">
      <c r="A306" s="371"/>
      <c r="B306" s="372"/>
      <c r="C306" s="373" t="s">
        <v>43</v>
      </c>
      <c r="D306" s="374" t="str">
        <f>IF(Table_1[[#This Row],[SISÄLLÖN NIMI]]="","",1)</f>
        <v/>
      </c>
      <c r="E306" s="375"/>
      <c r="F306" s="375"/>
      <c r="G306" s="373" t="s">
        <v>57</v>
      </c>
      <c r="H306" s="376" t="s">
        <v>57</v>
      </c>
      <c r="I306" s="377" t="s">
        <v>57</v>
      </c>
      <c r="J306" s="378" t="s">
        <v>47</v>
      </c>
      <c r="K306" s="376" t="s">
        <v>57</v>
      </c>
      <c r="L306" s="379" t="s">
        <v>57</v>
      </c>
      <c r="M306" s="380"/>
      <c r="N306" s="381" t="s">
        <v>57</v>
      </c>
      <c r="O306" s="382"/>
      <c r="P306" s="380"/>
      <c r="Q306" s="380"/>
      <c r="R306" s="383"/>
      <c r="S306" s="384">
        <f>IF(Table_1[[#This Row],[Kesto (min) /tapaaminen]]&lt;1,0,(Table_1[[#This Row],[Sisältöjen määrä 
]]*Table_1[[#This Row],[Kesto (min) /tapaaminen]]*Table_1[[#This Row],[Tapaamis-kerrat /osallistuja]]))</f>
        <v>0</v>
      </c>
      <c r="T306" s="355" t="str">
        <f>IF(Table_1[[#This Row],[SISÄLLÖN NIMI]]="","",IF(Table_1[[#This Row],[Toteutuminen]]="Ei osallistujia",0,IF(Table_1[[#This Row],[Toteutuminen]]="Peruttu",0,1)))</f>
        <v/>
      </c>
      <c r="U306" s="385"/>
      <c r="V306" s="374"/>
      <c r="W306" s="386"/>
      <c r="X306" s="387">
        <f>Table_1[[#This Row],[Kävijämäärä a) lapset]]+Table_1[[#This Row],[Kävijämäärä b) aikuiset]]</f>
        <v>0</v>
      </c>
      <c r="Y306" s="387">
        <f>IF(Table_1[[#This Row],[Kokonaiskävijämäärä]]&lt;1,0,Table_1[[#This Row],[Kävijämäärä a) lapset]]*Table_1[[#This Row],[Tapaamis-kerrat /osallistuja]])</f>
        <v>0</v>
      </c>
      <c r="Z306" s="387">
        <f>IF(Table_1[[#This Row],[Kokonaiskävijämäärä]]&lt;1,0,Table_1[[#This Row],[Kävijämäärä b) aikuiset]]*Table_1[[#This Row],[Tapaamis-kerrat /osallistuja]])</f>
        <v>0</v>
      </c>
      <c r="AA306" s="387">
        <f>IF(Table_1[[#This Row],[Kokonaiskävijämäärä]]&lt;1,0,Table_1[[#This Row],[Kokonaiskävijämäärä]]*Table_1[[#This Row],[Tapaamis-kerrat /osallistuja]])</f>
        <v>0</v>
      </c>
      <c r="AB306" s="379" t="s">
        <v>57</v>
      </c>
      <c r="AC306" s="418"/>
      <c r="AD306" s="456"/>
      <c r="AE306" s="464"/>
      <c r="AF306" s="388" t="s">
        <v>57</v>
      </c>
      <c r="AG306" s="389" t="s">
        <v>57</v>
      </c>
      <c r="AH306" s="390" t="s">
        <v>57</v>
      </c>
      <c r="AI306" s="390" t="s">
        <v>57</v>
      </c>
      <c r="AJ306" s="391" t="s">
        <v>56</v>
      </c>
      <c r="AK306" s="392" t="s">
        <v>57</v>
      </c>
      <c r="AL306" s="392" t="s">
        <v>57</v>
      </c>
      <c r="AM306" s="392" t="s">
        <v>57</v>
      </c>
      <c r="AN306" s="393" t="s">
        <v>57</v>
      </c>
      <c r="AO306" s="394" t="s">
        <v>57</v>
      </c>
    </row>
    <row r="307" spans="1:41" ht="15.75" customHeight="1" x14ac:dyDescent="0.3">
      <c r="A307" s="371"/>
      <c r="B307" s="372"/>
      <c r="C307" s="373" t="s">
        <v>43</v>
      </c>
      <c r="D307" s="374" t="str">
        <f>IF(Table_1[[#This Row],[SISÄLLÖN NIMI]]="","",1)</f>
        <v/>
      </c>
      <c r="E307" s="375"/>
      <c r="F307" s="375"/>
      <c r="G307" s="373" t="s">
        <v>57</v>
      </c>
      <c r="H307" s="376" t="s">
        <v>57</v>
      </c>
      <c r="I307" s="377" t="s">
        <v>57</v>
      </c>
      <c r="J307" s="378" t="s">
        <v>47</v>
      </c>
      <c r="K307" s="376" t="s">
        <v>57</v>
      </c>
      <c r="L307" s="379" t="s">
        <v>57</v>
      </c>
      <c r="M307" s="380"/>
      <c r="N307" s="381" t="s">
        <v>57</v>
      </c>
      <c r="O307" s="382"/>
      <c r="P307" s="380"/>
      <c r="Q307" s="380"/>
      <c r="R307" s="383"/>
      <c r="S307" s="384">
        <f>IF(Table_1[[#This Row],[Kesto (min) /tapaaminen]]&lt;1,0,(Table_1[[#This Row],[Sisältöjen määrä 
]]*Table_1[[#This Row],[Kesto (min) /tapaaminen]]*Table_1[[#This Row],[Tapaamis-kerrat /osallistuja]]))</f>
        <v>0</v>
      </c>
      <c r="T307" s="355" t="str">
        <f>IF(Table_1[[#This Row],[SISÄLLÖN NIMI]]="","",IF(Table_1[[#This Row],[Toteutuminen]]="Ei osallistujia",0,IF(Table_1[[#This Row],[Toteutuminen]]="Peruttu",0,1)))</f>
        <v/>
      </c>
      <c r="U307" s="385"/>
      <c r="V307" s="374"/>
      <c r="W307" s="386"/>
      <c r="X307" s="387">
        <f>Table_1[[#This Row],[Kävijämäärä a) lapset]]+Table_1[[#This Row],[Kävijämäärä b) aikuiset]]</f>
        <v>0</v>
      </c>
      <c r="Y307" s="387">
        <f>IF(Table_1[[#This Row],[Kokonaiskävijämäärä]]&lt;1,0,Table_1[[#This Row],[Kävijämäärä a) lapset]]*Table_1[[#This Row],[Tapaamis-kerrat /osallistuja]])</f>
        <v>0</v>
      </c>
      <c r="Z307" s="387">
        <f>IF(Table_1[[#This Row],[Kokonaiskävijämäärä]]&lt;1,0,Table_1[[#This Row],[Kävijämäärä b) aikuiset]]*Table_1[[#This Row],[Tapaamis-kerrat /osallistuja]])</f>
        <v>0</v>
      </c>
      <c r="AA307" s="387">
        <f>IF(Table_1[[#This Row],[Kokonaiskävijämäärä]]&lt;1,0,Table_1[[#This Row],[Kokonaiskävijämäärä]]*Table_1[[#This Row],[Tapaamis-kerrat /osallistuja]])</f>
        <v>0</v>
      </c>
      <c r="AB307" s="379" t="s">
        <v>57</v>
      </c>
      <c r="AC307" s="418"/>
      <c r="AD307" s="456"/>
      <c r="AE307" s="464"/>
      <c r="AF307" s="388" t="s">
        <v>57</v>
      </c>
      <c r="AG307" s="389" t="s">
        <v>57</v>
      </c>
      <c r="AH307" s="390" t="s">
        <v>57</v>
      </c>
      <c r="AI307" s="390" t="s">
        <v>57</v>
      </c>
      <c r="AJ307" s="391" t="s">
        <v>56</v>
      </c>
      <c r="AK307" s="392" t="s">
        <v>57</v>
      </c>
      <c r="AL307" s="392" t="s">
        <v>57</v>
      </c>
      <c r="AM307" s="392" t="s">
        <v>57</v>
      </c>
      <c r="AN307" s="393" t="s">
        <v>57</v>
      </c>
      <c r="AO307" s="394" t="s">
        <v>57</v>
      </c>
    </row>
    <row r="308" spans="1:41" ht="15.75" customHeight="1" x14ac:dyDescent="0.3">
      <c r="A308" s="371"/>
      <c r="B308" s="372"/>
      <c r="C308" s="373" t="s">
        <v>43</v>
      </c>
      <c r="D308" s="374" t="str">
        <f>IF(Table_1[[#This Row],[SISÄLLÖN NIMI]]="","",1)</f>
        <v/>
      </c>
      <c r="E308" s="375"/>
      <c r="F308" s="375"/>
      <c r="G308" s="373" t="s">
        <v>57</v>
      </c>
      <c r="H308" s="376" t="s">
        <v>57</v>
      </c>
      <c r="I308" s="377" t="s">
        <v>57</v>
      </c>
      <c r="J308" s="378" t="s">
        <v>47</v>
      </c>
      <c r="K308" s="376" t="s">
        <v>57</v>
      </c>
      <c r="L308" s="379" t="s">
        <v>57</v>
      </c>
      <c r="M308" s="380"/>
      <c r="N308" s="381" t="s">
        <v>57</v>
      </c>
      <c r="O308" s="382"/>
      <c r="P308" s="380"/>
      <c r="Q308" s="380"/>
      <c r="R308" s="383"/>
      <c r="S308" s="384">
        <f>IF(Table_1[[#This Row],[Kesto (min) /tapaaminen]]&lt;1,0,(Table_1[[#This Row],[Sisältöjen määrä 
]]*Table_1[[#This Row],[Kesto (min) /tapaaminen]]*Table_1[[#This Row],[Tapaamis-kerrat /osallistuja]]))</f>
        <v>0</v>
      </c>
      <c r="T308" s="355" t="str">
        <f>IF(Table_1[[#This Row],[SISÄLLÖN NIMI]]="","",IF(Table_1[[#This Row],[Toteutuminen]]="Ei osallistujia",0,IF(Table_1[[#This Row],[Toteutuminen]]="Peruttu",0,1)))</f>
        <v/>
      </c>
      <c r="U308" s="385"/>
      <c r="V308" s="374"/>
      <c r="W308" s="386"/>
      <c r="X308" s="387">
        <f>Table_1[[#This Row],[Kävijämäärä a) lapset]]+Table_1[[#This Row],[Kävijämäärä b) aikuiset]]</f>
        <v>0</v>
      </c>
      <c r="Y308" s="387">
        <f>IF(Table_1[[#This Row],[Kokonaiskävijämäärä]]&lt;1,0,Table_1[[#This Row],[Kävijämäärä a) lapset]]*Table_1[[#This Row],[Tapaamis-kerrat /osallistuja]])</f>
        <v>0</v>
      </c>
      <c r="Z308" s="387">
        <f>IF(Table_1[[#This Row],[Kokonaiskävijämäärä]]&lt;1,0,Table_1[[#This Row],[Kävijämäärä b) aikuiset]]*Table_1[[#This Row],[Tapaamis-kerrat /osallistuja]])</f>
        <v>0</v>
      </c>
      <c r="AA308" s="387">
        <f>IF(Table_1[[#This Row],[Kokonaiskävijämäärä]]&lt;1,0,Table_1[[#This Row],[Kokonaiskävijämäärä]]*Table_1[[#This Row],[Tapaamis-kerrat /osallistuja]])</f>
        <v>0</v>
      </c>
      <c r="AB308" s="379" t="s">
        <v>57</v>
      </c>
      <c r="AC308" s="418"/>
      <c r="AD308" s="456"/>
      <c r="AE308" s="464"/>
      <c r="AF308" s="388" t="s">
        <v>57</v>
      </c>
      <c r="AG308" s="389" t="s">
        <v>57</v>
      </c>
      <c r="AH308" s="390" t="s">
        <v>57</v>
      </c>
      <c r="AI308" s="390" t="s">
        <v>57</v>
      </c>
      <c r="AJ308" s="391" t="s">
        <v>56</v>
      </c>
      <c r="AK308" s="392" t="s">
        <v>57</v>
      </c>
      <c r="AL308" s="392" t="s">
        <v>57</v>
      </c>
      <c r="AM308" s="392" t="s">
        <v>57</v>
      </c>
      <c r="AN308" s="393" t="s">
        <v>57</v>
      </c>
      <c r="AO308" s="394" t="s">
        <v>57</v>
      </c>
    </row>
    <row r="309" spans="1:41" ht="15.75" customHeight="1" x14ac:dyDescent="0.3">
      <c r="A309" s="371"/>
      <c r="B309" s="372"/>
      <c r="C309" s="373" t="s">
        <v>43</v>
      </c>
      <c r="D309" s="374" t="str">
        <f>IF(Table_1[[#This Row],[SISÄLLÖN NIMI]]="","",1)</f>
        <v/>
      </c>
      <c r="E309" s="375"/>
      <c r="F309" s="375"/>
      <c r="G309" s="373" t="s">
        <v>57</v>
      </c>
      <c r="H309" s="376" t="s">
        <v>57</v>
      </c>
      <c r="I309" s="377" t="s">
        <v>57</v>
      </c>
      <c r="J309" s="378" t="s">
        <v>47</v>
      </c>
      <c r="K309" s="376" t="s">
        <v>57</v>
      </c>
      <c r="L309" s="379" t="s">
        <v>57</v>
      </c>
      <c r="M309" s="380"/>
      <c r="N309" s="381" t="s">
        <v>57</v>
      </c>
      <c r="O309" s="382"/>
      <c r="P309" s="380"/>
      <c r="Q309" s="380"/>
      <c r="R309" s="383"/>
      <c r="S309" s="384">
        <f>IF(Table_1[[#This Row],[Kesto (min) /tapaaminen]]&lt;1,0,(Table_1[[#This Row],[Sisältöjen määrä 
]]*Table_1[[#This Row],[Kesto (min) /tapaaminen]]*Table_1[[#This Row],[Tapaamis-kerrat /osallistuja]]))</f>
        <v>0</v>
      </c>
      <c r="T309" s="355" t="str">
        <f>IF(Table_1[[#This Row],[SISÄLLÖN NIMI]]="","",IF(Table_1[[#This Row],[Toteutuminen]]="Ei osallistujia",0,IF(Table_1[[#This Row],[Toteutuminen]]="Peruttu",0,1)))</f>
        <v/>
      </c>
      <c r="U309" s="385"/>
      <c r="V309" s="374"/>
      <c r="W309" s="386"/>
      <c r="X309" s="387">
        <f>Table_1[[#This Row],[Kävijämäärä a) lapset]]+Table_1[[#This Row],[Kävijämäärä b) aikuiset]]</f>
        <v>0</v>
      </c>
      <c r="Y309" s="387">
        <f>IF(Table_1[[#This Row],[Kokonaiskävijämäärä]]&lt;1,0,Table_1[[#This Row],[Kävijämäärä a) lapset]]*Table_1[[#This Row],[Tapaamis-kerrat /osallistuja]])</f>
        <v>0</v>
      </c>
      <c r="Z309" s="387">
        <f>IF(Table_1[[#This Row],[Kokonaiskävijämäärä]]&lt;1,0,Table_1[[#This Row],[Kävijämäärä b) aikuiset]]*Table_1[[#This Row],[Tapaamis-kerrat /osallistuja]])</f>
        <v>0</v>
      </c>
      <c r="AA309" s="387">
        <f>IF(Table_1[[#This Row],[Kokonaiskävijämäärä]]&lt;1,0,Table_1[[#This Row],[Kokonaiskävijämäärä]]*Table_1[[#This Row],[Tapaamis-kerrat /osallistuja]])</f>
        <v>0</v>
      </c>
      <c r="AB309" s="379" t="s">
        <v>57</v>
      </c>
      <c r="AC309" s="418"/>
      <c r="AD309" s="456"/>
      <c r="AE309" s="464"/>
      <c r="AF309" s="388" t="s">
        <v>57</v>
      </c>
      <c r="AG309" s="389" t="s">
        <v>57</v>
      </c>
      <c r="AH309" s="390" t="s">
        <v>57</v>
      </c>
      <c r="AI309" s="390" t="s">
        <v>57</v>
      </c>
      <c r="AJ309" s="391" t="s">
        <v>56</v>
      </c>
      <c r="AK309" s="392" t="s">
        <v>57</v>
      </c>
      <c r="AL309" s="392" t="s">
        <v>57</v>
      </c>
      <c r="AM309" s="392" t="s">
        <v>57</v>
      </c>
      <c r="AN309" s="393" t="s">
        <v>57</v>
      </c>
      <c r="AO309" s="394" t="s">
        <v>57</v>
      </c>
    </row>
    <row r="310" spans="1:41" ht="15.75" customHeight="1" x14ac:dyDescent="0.3">
      <c r="A310" s="395"/>
      <c r="B310" s="372"/>
      <c r="C310" s="373" t="s">
        <v>43</v>
      </c>
      <c r="D310" s="374" t="str">
        <f>IF(Table_1[[#This Row],[SISÄLLÖN NIMI]]="","",1)</f>
        <v/>
      </c>
      <c r="E310" s="375"/>
      <c r="F310" s="375"/>
      <c r="G310" s="373" t="s">
        <v>57</v>
      </c>
      <c r="H310" s="376" t="s">
        <v>57</v>
      </c>
      <c r="I310" s="377" t="s">
        <v>57</v>
      </c>
      <c r="J310" s="378" t="s">
        <v>47</v>
      </c>
      <c r="K310" s="376" t="s">
        <v>57</v>
      </c>
      <c r="L310" s="379" t="s">
        <v>57</v>
      </c>
      <c r="M310" s="380"/>
      <c r="N310" s="381" t="s">
        <v>57</v>
      </c>
      <c r="O310" s="382"/>
      <c r="P310" s="380"/>
      <c r="Q310" s="380"/>
      <c r="R310" s="383"/>
      <c r="S310" s="384">
        <f>IF(Table_1[[#This Row],[Kesto (min) /tapaaminen]]&lt;1,0,(Table_1[[#This Row],[Sisältöjen määrä 
]]*Table_1[[#This Row],[Kesto (min) /tapaaminen]]*Table_1[[#This Row],[Tapaamis-kerrat /osallistuja]]))</f>
        <v>0</v>
      </c>
      <c r="T310" s="355" t="str">
        <f>IF(Table_1[[#This Row],[SISÄLLÖN NIMI]]="","",IF(Table_1[[#This Row],[Toteutuminen]]="Ei osallistujia",0,IF(Table_1[[#This Row],[Toteutuminen]]="Peruttu",0,1)))</f>
        <v/>
      </c>
      <c r="U310" s="385"/>
      <c r="V310" s="374"/>
      <c r="W310" s="386"/>
      <c r="X310" s="387">
        <f>Table_1[[#This Row],[Kävijämäärä a) lapset]]+Table_1[[#This Row],[Kävijämäärä b) aikuiset]]</f>
        <v>0</v>
      </c>
      <c r="Y310" s="387">
        <f>IF(Table_1[[#This Row],[Kokonaiskävijämäärä]]&lt;1,0,Table_1[[#This Row],[Kävijämäärä a) lapset]]*Table_1[[#This Row],[Tapaamis-kerrat /osallistuja]])</f>
        <v>0</v>
      </c>
      <c r="Z310" s="387">
        <f>IF(Table_1[[#This Row],[Kokonaiskävijämäärä]]&lt;1,0,Table_1[[#This Row],[Kävijämäärä b) aikuiset]]*Table_1[[#This Row],[Tapaamis-kerrat /osallistuja]])</f>
        <v>0</v>
      </c>
      <c r="AA310" s="387">
        <f>IF(Table_1[[#This Row],[Kokonaiskävijämäärä]]&lt;1,0,Table_1[[#This Row],[Kokonaiskävijämäärä]]*Table_1[[#This Row],[Tapaamis-kerrat /osallistuja]])</f>
        <v>0</v>
      </c>
      <c r="AB310" s="379" t="s">
        <v>57</v>
      </c>
      <c r="AC310" s="418"/>
      <c r="AD310" s="456"/>
      <c r="AE310" s="464"/>
      <c r="AF310" s="388" t="s">
        <v>57</v>
      </c>
      <c r="AG310" s="389" t="s">
        <v>57</v>
      </c>
      <c r="AH310" s="390" t="s">
        <v>57</v>
      </c>
      <c r="AI310" s="390" t="s">
        <v>57</v>
      </c>
      <c r="AJ310" s="391" t="s">
        <v>56</v>
      </c>
      <c r="AK310" s="392" t="s">
        <v>57</v>
      </c>
      <c r="AL310" s="392" t="s">
        <v>57</v>
      </c>
      <c r="AM310" s="392" t="s">
        <v>57</v>
      </c>
      <c r="AN310" s="393" t="s">
        <v>57</v>
      </c>
      <c r="AO310" s="394" t="s">
        <v>57</v>
      </c>
    </row>
    <row r="311" spans="1:41" ht="15.75" customHeight="1" x14ac:dyDescent="0.3">
      <c r="A311" s="395"/>
      <c r="B311" s="372"/>
      <c r="C311" s="373" t="s">
        <v>43</v>
      </c>
      <c r="D311" s="374" t="str">
        <f>IF(Table_1[[#This Row],[SISÄLLÖN NIMI]]="","",1)</f>
        <v/>
      </c>
      <c r="E311" s="375"/>
      <c r="F311" s="375"/>
      <c r="G311" s="373" t="s">
        <v>57</v>
      </c>
      <c r="H311" s="376" t="s">
        <v>57</v>
      </c>
      <c r="I311" s="377" t="s">
        <v>57</v>
      </c>
      <c r="J311" s="378" t="s">
        <v>47</v>
      </c>
      <c r="K311" s="376" t="s">
        <v>57</v>
      </c>
      <c r="L311" s="379" t="s">
        <v>57</v>
      </c>
      <c r="M311" s="380"/>
      <c r="N311" s="381" t="s">
        <v>57</v>
      </c>
      <c r="O311" s="382"/>
      <c r="P311" s="380"/>
      <c r="Q311" s="380"/>
      <c r="R311" s="383"/>
      <c r="S311" s="384">
        <f>IF(Table_1[[#This Row],[Kesto (min) /tapaaminen]]&lt;1,0,(Table_1[[#This Row],[Sisältöjen määrä 
]]*Table_1[[#This Row],[Kesto (min) /tapaaminen]]*Table_1[[#This Row],[Tapaamis-kerrat /osallistuja]]))</f>
        <v>0</v>
      </c>
      <c r="T311" s="355" t="str">
        <f>IF(Table_1[[#This Row],[SISÄLLÖN NIMI]]="","",IF(Table_1[[#This Row],[Toteutuminen]]="Ei osallistujia",0,IF(Table_1[[#This Row],[Toteutuminen]]="Peruttu",0,1)))</f>
        <v/>
      </c>
      <c r="U311" s="385"/>
      <c r="V311" s="374"/>
      <c r="W311" s="386"/>
      <c r="X311" s="387">
        <f>Table_1[[#This Row],[Kävijämäärä a) lapset]]+Table_1[[#This Row],[Kävijämäärä b) aikuiset]]</f>
        <v>0</v>
      </c>
      <c r="Y311" s="387">
        <f>IF(Table_1[[#This Row],[Kokonaiskävijämäärä]]&lt;1,0,Table_1[[#This Row],[Kävijämäärä a) lapset]]*Table_1[[#This Row],[Tapaamis-kerrat /osallistuja]])</f>
        <v>0</v>
      </c>
      <c r="Z311" s="387">
        <f>IF(Table_1[[#This Row],[Kokonaiskävijämäärä]]&lt;1,0,Table_1[[#This Row],[Kävijämäärä b) aikuiset]]*Table_1[[#This Row],[Tapaamis-kerrat /osallistuja]])</f>
        <v>0</v>
      </c>
      <c r="AA311" s="387">
        <f>IF(Table_1[[#This Row],[Kokonaiskävijämäärä]]&lt;1,0,Table_1[[#This Row],[Kokonaiskävijämäärä]]*Table_1[[#This Row],[Tapaamis-kerrat /osallistuja]])</f>
        <v>0</v>
      </c>
      <c r="AB311" s="379" t="s">
        <v>57</v>
      </c>
      <c r="AC311" s="418"/>
      <c r="AD311" s="456"/>
      <c r="AE311" s="464"/>
      <c r="AF311" s="388" t="s">
        <v>57</v>
      </c>
      <c r="AG311" s="389" t="s">
        <v>57</v>
      </c>
      <c r="AH311" s="390" t="s">
        <v>57</v>
      </c>
      <c r="AI311" s="390" t="s">
        <v>57</v>
      </c>
      <c r="AJ311" s="391" t="s">
        <v>56</v>
      </c>
      <c r="AK311" s="392" t="s">
        <v>57</v>
      </c>
      <c r="AL311" s="392" t="s">
        <v>57</v>
      </c>
      <c r="AM311" s="392" t="s">
        <v>57</v>
      </c>
      <c r="AN311" s="393" t="s">
        <v>57</v>
      </c>
      <c r="AO311" s="394" t="s">
        <v>57</v>
      </c>
    </row>
    <row r="312" spans="1:41" ht="15.75" customHeight="1" x14ac:dyDescent="0.3">
      <c r="A312" s="395"/>
      <c r="B312" s="372"/>
      <c r="C312" s="373" t="s">
        <v>43</v>
      </c>
      <c r="D312" s="374" t="str">
        <f>IF(Table_1[[#This Row],[SISÄLLÖN NIMI]]="","",1)</f>
        <v/>
      </c>
      <c r="E312" s="375"/>
      <c r="F312" s="375"/>
      <c r="G312" s="373" t="s">
        <v>57</v>
      </c>
      <c r="H312" s="376" t="s">
        <v>57</v>
      </c>
      <c r="I312" s="377" t="s">
        <v>57</v>
      </c>
      <c r="J312" s="378" t="s">
        <v>47</v>
      </c>
      <c r="K312" s="376" t="s">
        <v>57</v>
      </c>
      <c r="L312" s="379" t="s">
        <v>57</v>
      </c>
      <c r="M312" s="380"/>
      <c r="N312" s="381" t="s">
        <v>57</v>
      </c>
      <c r="O312" s="382"/>
      <c r="P312" s="380"/>
      <c r="Q312" s="380"/>
      <c r="R312" s="383"/>
      <c r="S312" s="384">
        <f>IF(Table_1[[#This Row],[Kesto (min) /tapaaminen]]&lt;1,0,(Table_1[[#This Row],[Sisältöjen määrä 
]]*Table_1[[#This Row],[Kesto (min) /tapaaminen]]*Table_1[[#This Row],[Tapaamis-kerrat /osallistuja]]))</f>
        <v>0</v>
      </c>
      <c r="T312" s="355" t="str">
        <f>IF(Table_1[[#This Row],[SISÄLLÖN NIMI]]="","",IF(Table_1[[#This Row],[Toteutuminen]]="Ei osallistujia",0,IF(Table_1[[#This Row],[Toteutuminen]]="Peruttu",0,1)))</f>
        <v/>
      </c>
      <c r="U312" s="385"/>
      <c r="V312" s="374"/>
      <c r="W312" s="386"/>
      <c r="X312" s="387">
        <f>Table_1[[#This Row],[Kävijämäärä a) lapset]]+Table_1[[#This Row],[Kävijämäärä b) aikuiset]]</f>
        <v>0</v>
      </c>
      <c r="Y312" s="387">
        <f>IF(Table_1[[#This Row],[Kokonaiskävijämäärä]]&lt;1,0,Table_1[[#This Row],[Kävijämäärä a) lapset]]*Table_1[[#This Row],[Tapaamis-kerrat /osallistuja]])</f>
        <v>0</v>
      </c>
      <c r="Z312" s="387">
        <f>IF(Table_1[[#This Row],[Kokonaiskävijämäärä]]&lt;1,0,Table_1[[#This Row],[Kävijämäärä b) aikuiset]]*Table_1[[#This Row],[Tapaamis-kerrat /osallistuja]])</f>
        <v>0</v>
      </c>
      <c r="AA312" s="387">
        <f>IF(Table_1[[#This Row],[Kokonaiskävijämäärä]]&lt;1,0,Table_1[[#This Row],[Kokonaiskävijämäärä]]*Table_1[[#This Row],[Tapaamis-kerrat /osallistuja]])</f>
        <v>0</v>
      </c>
      <c r="AB312" s="379" t="s">
        <v>57</v>
      </c>
      <c r="AC312" s="418"/>
      <c r="AD312" s="456"/>
      <c r="AE312" s="464"/>
      <c r="AF312" s="388" t="s">
        <v>57</v>
      </c>
      <c r="AG312" s="389" t="s">
        <v>57</v>
      </c>
      <c r="AH312" s="390" t="s">
        <v>57</v>
      </c>
      <c r="AI312" s="390" t="s">
        <v>57</v>
      </c>
      <c r="AJ312" s="391" t="s">
        <v>56</v>
      </c>
      <c r="AK312" s="392" t="s">
        <v>57</v>
      </c>
      <c r="AL312" s="392" t="s">
        <v>57</v>
      </c>
      <c r="AM312" s="392" t="s">
        <v>57</v>
      </c>
      <c r="AN312" s="393" t="s">
        <v>57</v>
      </c>
      <c r="AO312" s="394" t="s">
        <v>57</v>
      </c>
    </row>
    <row r="313" spans="1:41" ht="15.75" customHeight="1" x14ac:dyDescent="0.3">
      <c r="A313" s="395"/>
      <c r="B313" s="372"/>
      <c r="C313" s="373" t="s">
        <v>43</v>
      </c>
      <c r="D313" s="374" t="str">
        <f>IF(Table_1[[#This Row],[SISÄLLÖN NIMI]]="","",1)</f>
        <v/>
      </c>
      <c r="E313" s="375"/>
      <c r="F313" s="375"/>
      <c r="G313" s="373" t="s">
        <v>57</v>
      </c>
      <c r="H313" s="376" t="s">
        <v>57</v>
      </c>
      <c r="I313" s="377" t="s">
        <v>57</v>
      </c>
      <c r="J313" s="378" t="s">
        <v>47</v>
      </c>
      <c r="K313" s="376" t="s">
        <v>57</v>
      </c>
      <c r="L313" s="379" t="s">
        <v>57</v>
      </c>
      <c r="M313" s="380"/>
      <c r="N313" s="381" t="s">
        <v>57</v>
      </c>
      <c r="O313" s="382"/>
      <c r="P313" s="380"/>
      <c r="Q313" s="380"/>
      <c r="R313" s="383"/>
      <c r="S313" s="384">
        <f>IF(Table_1[[#This Row],[Kesto (min) /tapaaminen]]&lt;1,0,(Table_1[[#This Row],[Sisältöjen määrä 
]]*Table_1[[#This Row],[Kesto (min) /tapaaminen]]*Table_1[[#This Row],[Tapaamis-kerrat /osallistuja]]))</f>
        <v>0</v>
      </c>
      <c r="T313" s="355" t="str">
        <f>IF(Table_1[[#This Row],[SISÄLLÖN NIMI]]="","",IF(Table_1[[#This Row],[Toteutuminen]]="Ei osallistujia",0,IF(Table_1[[#This Row],[Toteutuminen]]="Peruttu",0,1)))</f>
        <v/>
      </c>
      <c r="U313" s="385"/>
      <c r="V313" s="374"/>
      <c r="W313" s="386"/>
      <c r="X313" s="387">
        <f>Table_1[[#This Row],[Kävijämäärä a) lapset]]+Table_1[[#This Row],[Kävijämäärä b) aikuiset]]</f>
        <v>0</v>
      </c>
      <c r="Y313" s="387">
        <f>IF(Table_1[[#This Row],[Kokonaiskävijämäärä]]&lt;1,0,Table_1[[#This Row],[Kävijämäärä a) lapset]]*Table_1[[#This Row],[Tapaamis-kerrat /osallistuja]])</f>
        <v>0</v>
      </c>
      <c r="Z313" s="387">
        <f>IF(Table_1[[#This Row],[Kokonaiskävijämäärä]]&lt;1,0,Table_1[[#This Row],[Kävijämäärä b) aikuiset]]*Table_1[[#This Row],[Tapaamis-kerrat /osallistuja]])</f>
        <v>0</v>
      </c>
      <c r="AA313" s="387">
        <f>IF(Table_1[[#This Row],[Kokonaiskävijämäärä]]&lt;1,0,Table_1[[#This Row],[Kokonaiskävijämäärä]]*Table_1[[#This Row],[Tapaamis-kerrat /osallistuja]])</f>
        <v>0</v>
      </c>
      <c r="AB313" s="379" t="s">
        <v>57</v>
      </c>
      <c r="AC313" s="418"/>
      <c r="AD313" s="456"/>
      <c r="AE313" s="464"/>
      <c r="AF313" s="388" t="s">
        <v>57</v>
      </c>
      <c r="AG313" s="389" t="s">
        <v>57</v>
      </c>
      <c r="AH313" s="390" t="s">
        <v>57</v>
      </c>
      <c r="AI313" s="390" t="s">
        <v>57</v>
      </c>
      <c r="AJ313" s="391" t="s">
        <v>56</v>
      </c>
      <c r="AK313" s="392" t="s">
        <v>57</v>
      </c>
      <c r="AL313" s="392" t="s">
        <v>57</v>
      </c>
      <c r="AM313" s="392" t="s">
        <v>57</v>
      </c>
      <c r="AN313" s="393" t="s">
        <v>57</v>
      </c>
      <c r="AO313" s="394" t="s">
        <v>57</v>
      </c>
    </row>
    <row r="314" spans="1:41" ht="15.75" customHeight="1" x14ac:dyDescent="0.3">
      <c r="A314" s="395"/>
      <c r="B314" s="372"/>
      <c r="C314" s="373" t="s">
        <v>43</v>
      </c>
      <c r="D314" s="374" t="str">
        <f>IF(Table_1[[#This Row],[SISÄLLÖN NIMI]]="","",1)</f>
        <v/>
      </c>
      <c r="E314" s="375"/>
      <c r="F314" s="375"/>
      <c r="G314" s="373" t="s">
        <v>57</v>
      </c>
      <c r="H314" s="376" t="s">
        <v>57</v>
      </c>
      <c r="I314" s="377" t="s">
        <v>57</v>
      </c>
      <c r="J314" s="378" t="s">
        <v>47</v>
      </c>
      <c r="K314" s="376" t="s">
        <v>57</v>
      </c>
      <c r="L314" s="379" t="s">
        <v>57</v>
      </c>
      <c r="M314" s="380"/>
      <c r="N314" s="381" t="s">
        <v>57</v>
      </c>
      <c r="O314" s="382"/>
      <c r="P314" s="380"/>
      <c r="Q314" s="380"/>
      <c r="R314" s="383"/>
      <c r="S314" s="384">
        <f>IF(Table_1[[#This Row],[Kesto (min) /tapaaminen]]&lt;1,0,(Table_1[[#This Row],[Sisältöjen määrä 
]]*Table_1[[#This Row],[Kesto (min) /tapaaminen]]*Table_1[[#This Row],[Tapaamis-kerrat /osallistuja]]))</f>
        <v>0</v>
      </c>
      <c r="T314" s="355" t="str">
        <f>IF(Table_1[[#This Row],[SISÄLLÖN NIMI]]="","",IF(Table_1[[#This Row],[Toteutuminen]]="Ei osallistujia",0,IF(Table_1[[#This Row],[Toteutuminen]]="Peruttu",0,1)))</f>
        <v/>
      </c>
      <c r="U314" s="385"/>
      <c r="V314" s="374"/>
      <c r="W314" s="386"/>
      <c r="X314" s="387">
        <f>Table_1[[#This Row],[Kävijämäärä a) lapset]]+Table_1[[#This Row],[Kävijämäärä b) aikuiset]]</f>
        <v>0</v>
      </c>
      <c r="Y314" s="387">
        <f>IF(Table_1[[#This Row],[Kokonaiskävijämäärä]]&lt;1,0,Table_1[[#This Row],[Kävijämäärä a) lapset]]*Table_1[[#This Row],[Tapaamis-kerrat /osallistuja]])</f>
        <v>0</v>
      </c>
      <c r="Z314" s="387">
        <f>IF(Table_1[[#This Row],[Kokonaiskävijämäärä]]&lt;1,0,Table_1[[#This Row],[Kävijämäärä b) aikuiset]]*Table_1[[#This Row],[Tapaamis-kerrat /osallistuja]])</f>
        <v>0</v>
      </c>
      <c r="AA314" s="387">
        <f>IF(Table_1[[#This Row],[Kokonaiskävijämäärä]]&lt;1,0,Table_1[[#This Row],[Kokonaiskävijämäärä]]*Table_1[[#This Row],[Tapaamis-kerrat /osallistuja]])</f>
        <v>0</v>
      </c>
      <c r="AB314" s="379" t="s">
        <v>57</v>
      </c>
      <c r="AC314" s="418"/>
      <c r="AD314" s="456"/>
      <c r="AE314" s="464"/>
      <c r="AF314" s="388" t="s">
        <v>57</v>
      </c>
      <c r="AG314" s="389" t="s">
        <v>57</v>
      </c>
      <c r="AH314" s="390" t="s">
        <v>57</v>
      </c>
      <c r="AI314" s="390" t="s">
        <v>57</v>
      </c>
      <c r="AJ314" s="391" t="s">
        <v>56</v>
      </c>
      <c r="AK314" s="392" t="s">
        <v>57</v>
      </c>
      <c r="AL314" s="392" t="s">
        <v>57</v>
      </c>
      <c r="AM314" s="392" t="s">
        <v>57</v>
      </c>
      <c r="AN314" s="393" t="s">
        <v>57</v>
      </c>
      <c r="AO314" s="394" t="s">
        <v>57</v>
      </c>
    </row>
    <row r="315" spans="1:41" ht="15.75" customHeight="1" x14ac:dyDescent="0.3">
      <c r="A315" s="395"/>
      <c r="B315" s="372"/>
      <c r="C315" s="373" t="s">
        <v>43</v>
      </c>
      <c r="D315" s="374" t="str">
        <f>IF(Table_1[[#This Row],[SISÄLLÖN NIMI]]="","",1)</f>
        <v/>
      </c>
      <c r="E315" s="375"/>
      <c r="F315" s="375"/>
      <c r="G315" s="373" t="s">
        <v>57</v>
      </c>
      <c r="H315" s="376" t="s">
        <v>57</v>
      </c>
      <c r="I315" s="377" t="s">
        <v>57</v>
      </c>
      <c r="J315" s="378" t="s">
        <v>47</v>
      </c>
      <c r="K315" s="376" t="s">
        <v>57</v>
      </c>
      <c r="L315" s="379" t="s">
        <v>57</v>
      </c>
      <c r="M315" s="380"/>
      <c r="N315" s="381" t="s">
        <v>57</v>
      </c>
      <c r="O315" s="382"/>
      <c r="P315" s="380"/>
      <c r="Q315" s="380"/>
      <c r="R315" s="383"/>
      <c r="S315" s="384">
        <f>IF(Table_1[[#This Row],[Kesto (min) /tapaaminen]]&lt;1,0,(Table_1[[#This Row],[Sisältöjen määrä 
]]*Table_1[[#This Row],[Kesto (min) /tapaaminen]]*Table_1[[#This Row],[Tapaamis-kerrat /osallistuja]]))</f>
        <v>0</v>
      </c>
      <c r="T315" s="355" t="str">
        <f>IF(Table_1[[#This Row],[SISÄLLÖN NIMI]]="","",IF(Table_1[[#This Row],[Toteutuminen]]="Ei osallistujia",0,IF(Table_1[[#This Row],[Toteutuminen]]="Peruttu",0,1)))</f>
        <v/>
      </c>
      <c r="U315" s="385"/>
      <c r="V315" s="374"/>
      <c r="W315" s="386"/>
      <c r="X315" s="387">
        <f>Table_1[[#This Row],[Kävijämäärä a) lapset]]+Table_1[[#This Row],[Kävijämäärä b) aikuiset]]</f>
        <v>0</v>
      </c>
      <c r="Y315" s="387">
        <f>IF(Table_1[[#This Row],[Kokonaiskävijämäärä]]&lt;1,0,Table_1[[#This Row],[Kävijämäärä a) lapset]]*Table_1[[#This Row],[Tapaamis-kerrat /osallistuja]])</f>
        <v>0</v>
      </c>
      <c r="Z315" s="387">
        <f>IF(Table_1[[#This Row],[Kokonaiskävijämäärä]]&lt;1,0,Table_1[[#This Row],[Kävijämäärä b) aikuiset]]*Table_1[[#This Row],[Tapaamis-kerrat /osallistuja]])</f>
        <v>0</v>
      </c>
      <c r="AA315" s="387">
        <f>IF(Table_1[[#This Row],[Kokonaiskävijämäärä]]&lt;1,0,Table_1[[#This Row],[Kokonaiskävijämäärä]]*Table_1[[#This Row],[Tapaamis-kerrat /osallistuja]])</f>
        <v>0</v>
      </c>
      <c r="AB315" s="379" t="s">
        <v>57</v>
      </c>
      <c r="AC315" s="418"/>
      <c r="AD315" s="456"/>
      <c r="AE315" s="464"/>
      <c r="AF315" s="388" t="s">
        <v>57</v>
      </c>
      <c r="AG315" s="389" t="s">
        <v>57</v>
      </c>
      <c r="AH315" s="390" t="s">
        <v>57</v>
      </c>
      <c r="AI315" s="390" t="s">
        <v>57</v>
      </c>
      <c r="AJ315" s="391" t="s">
        <v>56</v>
      </c>
      <c r="AK315" s="392" t="s">
        <v>57</v>
      </c>
      <c r="AL315" s="392" t="s">
        <v>57</v>
      </c>
      <c r="AM315" s="392" t="s">
        <v>57</v>
      </c>
      <c r="AN315" s="393" t="s">
        <v>57</v>
      </c>
      <c r="AO315" s="394" t="s">
        <v>57</v>
      </c>
    </row>
    <row r="316" spans="1:41" ht="15.75" customHeight="1" x14ac:dyDescent="0.3">
      <c r="A316" s="395"/>
      <c r="B316" s="372"/>
      <c r="C316" s="373" t="s">
        <v>43</v>
      </c>
      <c r="D316" s="374" t="str">
        <f>IF(Table_1[[#This Row],[SISÄLLÖN NIMI]]="","",1)</f>
        <v/>
      </c>
      <c r="E316" s="375"/>
      <c r="F316" s="375"/>
      <c r="G316" s="373" t="s">
        <v>57</v>
      </c>
      <c r="H316" s="376" t="s">
        <v>57</v>
      </c>
      <c r="I316" s="377" t="s">
        <v>57</v>
      </c>
      <c r="J316" s="378" t="s">
        <v>47</v>
      </c>
      <c r="K316" s="376" t="s">
        <v>57</v>
      </c>
      <c r="L316" s="379" t="s">
        <v>57</v>
      </c>
      <c r="M316" s="380"/>
      <c r="N316" s="381" t="s">
        <v>57</v>
      </c>
      <c r="O316" s="382"/>
      <c r="P316" s="380"/>
      <c r="Q316" s="380"/>
      <c r="R316" s="383"/>
      <c r="S316" s="384">
        <f>IF(Table_1[[#This Row],[Kesto (min) /tapaaminen]]&lt;1,0,(Table_1[[#This Row],[Sisältöjen määrä 
]]*Table_1[[#This Row],[Kesto (min) /tapaaminen]]*Table_1[[#This Row],[Tapaamis-kerrat /osallistuja]]))</f>
        <v>0</v>
      </c>
      <c r="T316" s="355" t="str">
        <f>IF(Table_1[[#This Row],[SISÄLLÖN NIMI]]="","",IF(Table_1[[#This Row],[Toteutuminen]]="Ei osallistujia",0,IF(Table_1[[#This Row],[Toteutuminen]]="Peruttu",0,1)))</f>
        <v/>
      </c>
      <c r="U316" s="385"/>
      <c r="V316" s="374"/>
      <c r="W316" s="386"/>
      <c r="X316" s="387">
        <f>Table_1[[#This Row],[Kävijämäärä a) lapset]]+Table_1[[#This Row],[Kävijämäärä b) aikuiset]]</f>
        <v>0</v>
      </c>
      <c r="Y316" s="387">
        <f>IF(Table_1[[#This Row],[Kokonaiskävijämäärä]]&lt;1,0,Table_1[[#This Row],[Kävijämäärä a) lapset]]*Table_1[[#This Row],[Tapaamis-kerrat /osallistuja]])</f>
        <v>0</v>
      </c>
      <c r="Z316" s="387">
        <f>IF(Table_1[[#This Row],[Kokonaiskävijämäärä]]&lt;1,0,Table_1[[#This Row],[Kävijämäärä b) aikuiset]]*Table_1[[#This Row],[Tapaamis-kerrat /osallistuja]])</f>
        <v>0</v>
      </c>
      <c r="AA316" s="387">
        <f>IF(Table_1[[#This Row],[Kokonaiskävijämäärä]]&lt;1,0,Table_1[[#This Row],[Kokonaiskävijämäärä]]*Table_1[[#This Row],[Tapaamis-kerrat /osallistuja]])</f>
        <v>0</v>
      </c>
      <c r="AB316" s="379" t="s">
        <v>57</v>
      </c>
      <c r="AC316" s="418"/>
      <c r="AD316" s="456"/>
      <c r="AE316" s="464"/>
      <c r="AF316" s="388" t="s">
        <v>57</v>
      </c>
      <c r="AG316" s="389" t="s">
        <v>57</v>
      </c>
      <c r="AH316" s="390" t="s">
        <v>57</v>
      </c>
      <c r="AI316" s="390" t="s">
        <v>57</v>
      </c>
      <c r="AJ316" s="391" t="s">
        <v>56</v>
      </c>
      <c r="AK316" s="392" t="s">
        <v>57</v>
      </c>
      <c r="AL316" s="392" t="s">
        <v>57</v>
      </c>
      <c r="AM316" s="392" t="s">
        <v>57</v>
      </c>
      <c r="AN316" s="393" t="s">
        <v>57</v>
      </c>
      <c r="AO316" s="394" t="s">
        <v>57</v>
      </c>
    </row>
    <row r="317" spans="1:41" ht="15.75" customHeight="1" x14ac:dyDescent="0.3">
      <c r="A317" s="395"/>
      <c r="B317" s="372"/>
      <c r="C317" s="373" t="s">
        <v>43</v>
      </c>
      <c r="D317" s="374" t="str">
        <f>IF(Table_1[[#This Row],[SISÄLLÖN NIMI]]="","",1)</f>
        <v/>
      </c>
      <c r="E317" s="375"/>
      <c r="F317" s="375"/>
      <c r="G317" s="373" t="s">
        <v>57</v>
      </c>
      <c r="H317" s="376" t="s">
        <v>57</v>
      </c>
      <c r="I317" s="377" t="s">
        <v>57</v>
      </c>
      <c r="J317" s="378" t="s">
        <v>47</v>
      </c>
      <c r="K317" s="376" t="s">
        <v>57</v>
      </c>
      <c r="L317" s="379" t="s">
        <v>57</v>
      </c>
      <c r="M317" s="380"/>
      <c r="N317" s="381" t="s">
        <v>57</v>
      </c>
      <c r="O317" s="382"/>
      <c r="P317" s="380"/>
      <c r="Q317" s="380"/>
      <c r="R317" s="383"/>
      <c r="S317" s="384">
        <f>IF(Table_1[[#This Row],[Kesto (min) /tapaaminen]]&lt;1,0,(Table_1[[#This Row],[Sisältöjen määrä 
]]*Table_1[[#This Row],[Kesto (min) /tapaaminen]]*Table_1[[#This Row],[Tapaamis-kerrat /osallistuja]]))</f>
        <v>0</v>
      </c>
      <c r="T317" s="355" t="str">
        <f>IF(Table_1[[#This Row],[SISÄLLÖN NIMI]]="","",IF(Table_1[[#This Row],[Toteutuminen]]="Ei osallistujia",0,IF(Table_1[[#This Row],[Toteutuminen]]="Peruttu",0,1)))</f>
        <v/>
      </c>
      <c r="U317" s="385"/>
      <c r="V317" s="374"/>
      <c r="W317" s="386"/>
      <c r="X317" s="387">
        <f>Table_1[[#This Row],[Kävijämäärä a) lapset]]+Table_1[[#This Row],[Kävijämäärä b) aikuiset]]</f>
        <v>0</v>
      </c>
      <c r="Y317" s="387">
        <f>IF(Table_1[[#This Row],[Kokonaiskävijämäärä]]&lt;1,0,Table_1[[#This Row],[Kävijämäärä a) lapset]]*Table_1[[#This Row],[Tapaamis-kerrat /osallistuja]])</f>
        <v>0</v>
      </c>
      <c r="Z317" s="387">
        <f>IF(Table_1[[#This Row],[Kokonaiskävijämäärä]]&lt;1,0,Table_1[[#This Row],[Kävijämäärä b) aikuiset]]*Table_1[[#This Row],[Tapaamis-kerrat /osallistuja]])</f>
        <v>0</v>
      </c>
      <c r="AA317" s="387">
        <f>IF(Table_1[[#This Row],[Kokonaiskävijämäärä]]&lt;1,0,Table_1[[#This Row],[Kokonaiskävijämäärä]]*Table_1[[#This Row],[Tapaamis-kerrat /osallistuja]])</f>
        <v>0</v>
      </c>
      <c r="AB317" s="379" t="s">
        <v>57</v>
      </c>
      <c r="AC317" s="418"/>
      <c r="AD317" s="456"/>
      <c r="AE317" s="464"/>
      <c r="AF317" s="388" t="s">
        <v>57</v>
      </c>
      <c r="AG317" s="389" t="s">
        <v>57</v>
      </c>
      <c r="AH317" s="390" t="s">
        <v>57</v>
      </c>
      <c r="AI317" s="390" t="s">
        <v>57</v>
      </c>
      <c r="AJ317" s="391" t="s">
        <v>56</v>
      </c>
      <c r="AK317" s="392" t="s">
        <v>57</v>
      </c>
      <c r="AL317" s="392" t="s">
        <v>57</v>
      </c>
      <c r="AM317" s="392" t="s">
        <v>57</v>
      </c>
      <c r="AN317" s="393" t="s">
        <v>57</v>
      </c>
      <c r="AO317" s="394" t="s">
        <v>57</v>
      </c>
    </row>
    <row r="318" spans="1:41" ht="15.75" customHeight="1" x14ac:dyDescent="0.3">
      <c r="A318" s="395"/>
      <c r="B318" s="372"/>
      <c r="C318" s="373" t="s">
        <v>43</v>
      </c>
      <c r="D318" s="374" t="str">
        <f>IF(Table_1[[#This Row],[SISÄLLÖN NIMI]]="","",1)</f>
        <v/>
      </c>
      <c r="E318" s="375"/>
      <c r="F318" s="375"/>
      <c r="G318" s="373" t="s">
        <v>57</v>
      </c>
      <c r="H318" s="376" t="s">
        <v>57</v>
      </c>
      <c r="I318" s="377" t="s">
        <v>57</v>
      </c>
      <c r="J318" s="378" t="s">
        <v>47</v>
      </c>
      <c r="K318" s="376" t="s">
        <v>57</v>
      </c>
      <c r="L318" s="379" t="s">
        <v>57</v>
      </c>
      <c r="M318" s="380"/>
      <c r="N318" s="381" t="s">
        <v>57</v>
      </c>
      <c r="O318" s="382"/>
      <c r="P318" s="380"/>
      <c r="Q318" s="380"/>
      <c r="R318" s="383"/>
      <c r="S318" s="384">
        <f>IF(Table_1[[#This Row],[Kesto (min) /tapaaminen]]&lt;1,0,(Table_1[[#This Row],[Sisältöjen määrä 
]]*Table_1[[#This Row],[Kesto (min) /tapaaminen]]*Table_1[[#This Row],[Tapaamis-kerrat /osallistuja]]))</f>
        <v>0</v>
      </c>
      <c r="T318" s="355" t="str">
        <f>IF(Table_1[[#This Row],[SISÄLLÖN NIMI]]="","",IF(Table_1[[#This Row],[Toteutuminen]]="Ei osallistujia",0,IF(Table_1[[#This Row],[Toteutuminen]]="Peruttu",0,1)))</f>
        <v/>
      </c>
      <c r="U318" s="385"/>
      <c r="V318" s="374"/>
      <c r="W318" s="386"/>
      <c r="X318" s="387">
        <f>Table_1[[#This Row],[Kävijämäärä a) lapset]]+Table_1[[#This Row],[Kävijämäärä b) aikuiset]]</f>
        <v>0</v>
      </c>
      <c r="Y318" s="387">
        <f>IF(Table_1[[#This Row],[Kokonaiskävijämäärä]]&lt;1,0,Table_1[[#This Row],[Kävijämäärä a) lapset]]*Table_1[[#This Row],[Tapaamis-kerrat /osallistuja]])</f>
        <v>0</v>
      </c>
      <c r="Z318" s="387">
        <f>IF(Table_1[[#This Row],[Kokonaiskävijämäärä]]&lt;1,0,Table_1[[#This Row],[Kävijämäärä b) aikuiset]]*Table_1[[#This Row],[Tapaamis-kerrat /osallistuja]])</f>
        <v>0</v>
      </c>
      <c r="AA318" s="387">
        <f>IF(Table_1[[#This Row],[Kokonaiskävijämäärä]]&lt;1,0,Table_1[[#This Row],[Kokonaiskävijämäärä]]*Table_1[[#This Row],[Tapaamis-kerrat /osallistuja]])</f>
        <v>0</v>
      </c>
      <c r="AB318" s="379" t="s">
        <v>57</v>
      </c>
      <c r="AC318" s="418"/>
      <c r="AD318" s="456"/>
      <c r="AE318" s="464"/>
      <c r="AF318" s="388" t="s">
        <v>57</v>
      </c>
      <c r="AG318" s="389" t="s">
        <v>57</v>
      </c>
      <c r="AH318" s="390" t="s">
        <v>57</v>
      </c>
      <c r="AI318" s="390" t="s">
        <v>57</v>
      </c>
      <c r="AJ318" s="391" t="s">
        <v>56</v>
      </c>
      <c r="AK318" s="392" t="s">
        <v>57</v>
      </c>
      <c r="AL318" s="392" t="s">
        <v>57</v>
      </c>
      <c r="AM318" s="392" t="s">
        <v>57</v>
      </c>
      <c r="AN318" s="393" t="s">
        <v>57</v>
      </c>
      <c r="AO318" s="394" t="s">
        <v>57</v>
      </c>
    </row>
    <row r="319" spans="1:41" ht="15.75" customHeight="1" x14ac:dyDescent="0.3">
      <c r="A319" s="395"/>
      <c r="B319" s="372"/>
      <c r="C319" s="373" t="s">
        <v>43</v>
      </c>
      <c r="D319" s="374" t="str">
        <f>IF(Table_1[[#This Row],[SISÄLLÖN NIMI]]="","",1)</f>
        <v/>
      </c>
      <c r="E319" s="375"/>
      <c r="F319" s="375"/>
      <c r="G319" s="373" t="s">
        <v>57</v>
      </c>
      <c r="H319" s="376" t="s">
        <v>57</v>
      </c>
      <c r="I319" s="377" t="s">
        <v>57</v>
      </c>
      <c r="J319" s="378" t="s">
        <v>47</v>
      </c>
      <c r="K319" s="376" t="s">
        <v>57</v>
      </c>
      <c r="L319" s="379" t="s">
        <v>57</v>
      </c>
      <c r="M319" s="380"/>
      <c r="N319" s="381" t="s">
        <v>57</v>
      </c>
      <c r="O319" s="382"/>
      <c r="P319" s="380"/>
      <c r="Q319" s="380"/>
      <c r="R319" s="383"/>
      <c r="S319" s="384">
        <f>IF(Table_1[[#This Row],[Kesto (min) /tapaaminen]]&lt;1,0,(Table_1[[#This Row],[Sisältöjen määrä 
]]*Table_1[[#This Row],[Kesto (min) /tapaaminen]]*Table_1[[#This Row],[Tapaamis-kerrat /osallistuja]]))</f>
        <v>0</v>
      </c>
      <c r="T319" s="355" t="str">
        <f>IF(Table_1[[#This Row],[SISÄLLÖN NIMI]]="","",IF(Table_1[[#This Row],[Toteutuminen]]="Ei osallistujia",0,IF(Table_1[[#This Row],[Toteutuminen]]="Peruttu",0,1)))</f>
        <v/>
      </c>
      <c r="U319" s="385"/>
      <c r="V319" s="374"/>
      <c r="W319" s="386"/>
      <c r="X319" s="387">
        <f>Table_1[[#This Row],[Kävijämäärä a) lapset]]+Table_1[[#This Row],[Kävijämäärä b) aikuiset]]</f>
        <v>0</v>
      </c>
      <c r="Y319" s="387">
        <f>IF(Table_1[[#This Row],[Kokonaiskävijämäärä]]&lt;1,0,Table_1[[#This Row],[Kävijämäärä a) lapset]]*Table_1[[#This Row],[Tapaamis-kerrat /osallistuja]])</f>
        <v>0</v>
      </c>
      <c r="Z319" s="387">
        <f>IF(Table_1[[#This Row],[Kokonaiskävijämäärä]]&lt;1,0,Table_1[[#This Row],[Kävijämäärä b) aikuiset]]*Table_1[[#This Row],[Tapaamis-kerrat /osallistuja]])</f>
        <v>0</v>
      </c>
      <c r="AA319" s="387">
        <f>IF(Table_1[[#This Row],[Kokonaiskävijämäärä]]&lt;1,0,Table_1[[#This Row],[Kokonaiskävijämäärä]]*Table_1[[#This Row],[Tapaamis-kerrat /osallistuja]])</f>
        <v>0</v>
      </c>
      <c r="AB319" s="379" t="s">
        <v>57</v>
      </c>
      <c r="AC319" s="418"/>
      <c r="AD319" s="456"/>
      <c r="AE319" s="464"/>
      <c r="AF319" s="388" t="s">
        <v>57</v>
      </c>
      <c r="AG319" s="389" t="s">
        <v>57</v>
      </c>
      <c r="AH319" s="390" t="s">
        <v>57</v>
      </c>
      <c r="AI319" s="390" t="s">
        <v>57</v>
      </c>
      <c r="AJ319" s="391" t="s">
        <v>56</v>
      </c>
      <c r="AK319" s="392" t="s">
        <v>57</v>
      </c>
      <c r="AL319" s="392" t="s">
        <v>57</v>
      </c>
      <c r="AM319" s="392" t="s">
        <v>57</v>
      </c>
      <c r="AN319" s="393" t="s">
        <v>57</v>
      </c>
      <c r="AO319" s="394" t="s">
        <v>57</v>
      </c>
    </row>
    <row r="320" spans="1:41" ht="15.75" customHeight="1" x14ac:dyDescent="0.3">
      <c r="A320" s="395"/>
      <c r="B320" s="372"/>
      <c r="C320" s="373" t="s">
        <v>43</v>
      </c>
      <c r="D320" s="374" t="str">
        <f>IF(Table_1[[#This Row],[SISÄLLÖN NIMI]]="","",1)</f>
        <v/>
      </c>
      <c r="E320" s="375"/>
      <c r="F320" s="375"/>
      <c r="G320" s="373" t="s">
        <v>57</v>
      </c>
      <c r="H320" s="376" t="s">
        <v>57</v>
      </c>
      <c r="I320" s="377" t="s">
        <v>57</v>
      </c>
      <c r="J320" s="378" t="s">
        <v>47</v>
      </c>
      <c r="K320" s="376" t="s">
        <v>57</v>
      </c>
      <c r="L320" s="379" t="s">
        <v>57</v>
      </c>
      <c r="M320" s="380"/>
      <c r="N320" s="381" t="s">
        <v>57</v>
      </c>
      <c r="O320" s="382"/>
      <c r="P320" s="380"/>
      <c r="Q320" s="380"/>
      <c r="R320" s="383"/>
      <c r="S320" s="384">
        <f>IF(Table_1[[#This Row],[Kesto (min) /tapaaminen]]&lt;1,0,(Table_1[[#This Row],[Sisältöjen määrä 
]]*Table_1[[#This Row],[Kesto (min) /tapaaminen]]*Table_1[[#This Row],[Tapaamis-kerrat /osallistuja]]))</f>
        <v>0</v>
      </c>
      <c r="T320" s="355" t="str">
        <f>IF(Table_1[[#This Row],[SISÄLLÖN NIMI]]="","",IF(Table_1[[#This Row],[Toteutuminen]]="Ei osallistujia",0,IF(Table_1[[#This Row],[Toteutuminen]]="Peruttu",0,1)))</f>
        <v/>
      </c>
      <c r="U320" s="385"/>
      <c r="V320" s="374"/>
      <c r="W320" s="386"/>
      <c r="X320" s="387">
        <f>Table_1[[#This Row],[Kävijämäärä a) lapset]]+Table_1[[#This Row],[Kävijämäärä b) aikuiset]]</f>
        <v>0</v>
      </c>
      <c r="Y320" s="387">
        <f>IF(Table_1[[#This Row],[Kokonaiskävijämäärä]]&lt;1,0,Table_1[[#This Row],[Kävijämäärä a) lapset]]*Table_1[[#This Row],[Tapaamis-kerrat /osallistuja]])</f>
        <v>0</v>
      </c>
      <c r="Z320" s="387">
        <f>IF(Table_1[[#This Row],[Kokonaiskävijämäärä]]&lt;1,0,Table_1[[#This Row],[Kävijämäärä b) aikuiset]]*Table_1[[#This Row],[Tapaamis-kerrat /osallistuja]])</f>
        <v>0</v>
      </c>
      <c r="AA320" s="387">
        <f>IF(Table_1[[#This Row],[Kokonaiskävijämäärä]]&lt;1,0,Table_1[[#This Row],[Kokonaiskävijämäärä]]*Table_1[[#This Row],[Tapaamis-kerrat /osallistuja]])</f>
        <v>0</v>
      </c>
      <c r="AB320" s="379" t="s">
        <v>57</v>
      </c>
      <c r="AC320" s="418"/>
      <c r="AD320" s="456"/>
      <c r="AE320" s="464"/>
      <c r="AF320" s="388" t="s">
        <v>57</v>
      </c>
      <c r="AG320" s="389" t="s">
        <v>57</v>
      </c>
      <c r="AH320" s="390" t="s">
        <v>57</v>
      </c>
      <c r="AI320" s="390" t="s">
        <v>57</v>
      </c>
      <c r="AJ320" s="391" t="s">
        <v>56</v>
      </c>
      <c r="AK320" s="392" t="s">
        <v>57</v>
      </c>
      <c r="AL320" s="392" t="s">
        <v>57</v>
      </c>
      <c r="AM320" s="392" t="s">
        <v>57</v>
      </c>
      <c r="AN320" s="393" t="s">
        <v>57</v>
      </c>
      <c r="AO320" s="394" t="s">
        <v>57</v>
      </c>
    </row>
    <row r="321" spans="1:41" ht="15.75" customHeight="1" x14ac:dyDescent="0.3">
      <c r="A321" s="395"/>
      <c r="B321" s="372"/>
      <c r="C321" s="373" t="s">
        <v>43</v>
      </c>
      <c r="D321" s="374" t="str">
        <f>IF(Table_1[[#This Row],[SISÄLLÖN NIMI]]="","",1)</f>
        <v/>
      </c>
      <c r="E321" s="375"/>
      <c r="F321" s="375"/>
      <c r="G321" s="373" t="s">
        <v>57</v>
      </c>
      <c r="H321" s="376" t="s">
        <v>57</v>
      </c>
      <c r="I321" s="377" t="s">
        <v>57</v>
      </c>
      <c r="J321" s="378" t="s">
        <v>47</v>
      </c>
      <c r="K321" s="376" t="s">
        <v>57</v>
      </c>
      <c r="L321" s="379" t="s">
        <v>57</v>
      </c>
      <c r="M321" s="380"/>
      <c r="N321" s="381" t="s">
        <v>57</v>
      </c>
      <c r="O321" s="382"/>
      <c r="P321" s="380"/>
      <c r="Q321" s="380"/>
      <c r="R321" s="383"/>
      <c r="S321" s="384">
        <f>IF(Table_1[[#This Row],[Kesto (min) /tapaaminen]]&lt;1,0,(Table_1[[#This Row],[Sisältöjen määrä 
]]*Table_1[[#This Row],[Kesto (min) /tapaaminen]]*Table_1[[#This Row],[Tapaamis-kerrat /osallistuja]]))</f>
        <v>0</v>
      </c>
      <c r="T321" s="355" t="str">
        <f>IF(Table_1[[#This Row],[SISÄLLÖN NIMI]]="","",IF(Table_1[[#This Row],[Toteutuminen]]="Ei osallistujia",0,IF(Table_1[[#This Row],[Toteutuminen]]="Peruttu",0,1)))</f>
        <v/>
      </c>
      <c r="U321" s="385"/>
      <c r="V321" s="374"/>
      <c r="W321" s="386"/>
      <c r="X321" s="387">
        <f>Table_1[[#This Row],[Kävijämäärä a) lapset]]+Table_1[[#This Row],[Kävijämäärä b) aikuiset]]</f>
        <v>0</v>
      </c>
      <c r="Y321" s="387">
        <f>IF(Table_1[[#This Row],[Kokonaiskävijämäärä]]&lt;1,0,Table_1[[#This Row],[Kävijämäärä a) lapset]]*Table_1[[#This Row],[Tapaamis-kerrat /osallistuja]])</f>
        <v>0</v>
      </c>
      <c r="Z321" s="387">
        <f>IF(Table_1[[#This Row],[Kokonaiskävijämäärä]]&lt;1,0,Table_1[[#This Row],[Kävijämäärä b) aikuiset]]*Table_1[[#This Row],[Tapaamis-kerrat /osallistuja]])</f>
        <v>0</v>
      </c>
      <c r="AA321" s="387">
        <f>IF(Table_1[[#This Row],[Kokonaiskävijämäärä]]&lt;1,0,Table_1[[#This Row],[Kokonaiskävijämäärä]]*Table_1[[#This Row],[Tapaamis-kerrat /osallistuja]])</f>
        <v>0</v>
      </c>
      <c r="AB321" s="379" t="s">
        <v>57</v>
      </c>
      <c r="AC321" s="418"/>
      <c r="AD321" s="456"/>
      <c r="AE321" s="464"/>
      <c r="AF321" s="388" t="s">
        <v>57</v>
      </c>
      <c r="AG321" s="389" t="s">
        <v>57</v>
      </c>
      <c r="AH321" s="390" t="s">
        <v>57</v>
      </c>
      <c r="AI321" s="390" t="s">
        <v>57</v>
      </c>
      <c r="AJ321" s="391" t="s">
        <v>56</v>
      </c>
      <c r="AK321" s="392" t="s">
        <v>57</v>
      </c>
      <c r="AL321" s="392" t="s">
        <v>57</v>
      </c>
      <c r="AM321" s="392" t="s">
        <v>57</v>
      </c>
      <c r="AN321" s="393" t="s">
        <v>57</v>
      </c>
      <c r="AO321" s="394" t="s">
        <v>57</v>
      </c>
    </row>
    <row r="322" spans="1:41" ht="15.75" customHeight="1" x14ac:dyDescent="0.3">
      <c r="A322" s="395"/>
      <c r="B322" s="372"/>
      <c r="C322" s="373" t="s">
        <v>43</v>
      </c>
      <c r="D322" s="374" t="str">
        <f>IF(Table_1[[#This Row],[SISÄLLÖN NIMI]]="","",1)</f>
        <v/>
      </c>
      <c r="E322" s="375"/>
      <c r="F322" s="375"/>
      <c r="G322" s="373" t="s">
        <v>57</v>
      </c>
      <c r="H322" s="376" t="s">
        <v>57</v>
      </c>
      <c r="I322" s="377" t="s">
        <v>57</v>
      </c>
      <c r="J322" s="378" t="s">
        <v>47</v>
      </c>
      <c r="K322" s="376" t="s">
        <v>57</v>
      </c>
      <c r="L322" s="379" t="s">
        <v>57</v>
      </c>
      <c r="M322" s="380"/>
      <c r="N322" s="381" t="s">
        <v>57</v>
      </c>
      <c r="O322" s="382"/>
      <c r="P322" s="380"/>
      <c r="Q322" s="380"/>
      <c r="R322" s="383"/>
      <c r="S322" s="384">
        <f>IF(Table_1[[#This Row],[Kesto (min) /tapaaminen]]&lt;1,0,(Table_1[[#This Row],[Sisältöjen määrä 
]]*Table_1[[#This Row],[Kesto (min) /tapaaminen]]*Table_1[[#This Row],[Tapaamis-kerrat /osallistuja]]))</f>
        <v>0</v>
      </c>
      <c r="T322" s="355" t="str">
        <f>IF(Table_1[[#This Row],[SISÄLLÖN NIMI]]="","",IF(Table_1[[#This Row],[Toteutuminen]]="Ei osallistujia",0,IF(Table_1[[#This Row],[Toteutuminen]]="Peruttu",0,1)))</f>
        <v/>
      </c>
      <c r="U322" s="385"/>
      <c r="V322" s="374"/>
      <c r="W322" s="386"/>
      <c r="X322" s="387">
        <f>Table_1[[#This Row],[Kävijämäärä a) lapset]]+Table_1[[#This Row],[Kävijämäärä b) aikuiset]]</f>
        <v>0</v>
      </c>
      <c r="Y322" s="387">
        <f>IF(Table_1[[#This Row],[Kokonaiskävijämäärä]]&lt;1,0,Table_1[[#This Row],[Kävijämäärä a) lapset]]*Table_1[[#This Row],[Tapaamis-kerrat /osallistuja]])</f>
        <v>0</v>
      </c>
      <c r="Z322" s="387">
        <f>IF(Table_1[[#This Row],[Kokonaiskävijämäärä]]&lt;1,0,Table_1[[#This Row],[Kävijämäärä b) aikuiset]]*Table_1[[#This Row],[Tapaamis-kerrat /osallistuja]])</f>
        <v>0</v>
      </c>
      <c r="AA322" s="387">
        <f>IF(Table_1[[#This Row],[Kokonaiskävijämäärä]]&lt;1,0,Table_1[[#This Row],[Kokonaiskävijämäärä]]*Table_1[[#This Row],[Tapaamis-kerrat /osallistuja]])</f>
        <v>0</v>
      </c>
      <c r="AB322" s="379" t="s">
        <v>57</v>
      </c>
      <c r="AC322" s="418"/>
      <c r="AD322" s="456"/>
      <c r="AE322" s="464"/>
      <c r="AF322" s="388" t="s">
        <v>57</v>
      </c>
      <c r="AG322" s="389" t="s">
        <v>57</v>
      </c>
      <c r="AH322" s="390" t="s">
        <v>57</v>
      </c>
      <c r="AI322" s="390" t="s">
        <v>57</v>
      </c>
      <c r="AJ322" s="391" t="s">
        <v>56</v>
      </c>
      <c r="AK322" s="392" t="s">
        <v>57</v>
      </c>
      <c r="AL322" s="392" t="s">
        <v>57</v>
      </c>
      <c r="AM322" s="392" t="s">
        <v>57</v>
      </c>
      <c r="AN322" s="393" t="s">
        <v>57</v>
      </c>
      <c r="AO322" s="394" t="s">
        <v>57</v>
      </c>
    </row>
    <row r="323" spans="1:41" ht="15.75" customHeight="1" x14ac:dyDescent="0.3">
      <c r="A323" s="395"/>
      <c r="B323" s="372"/>
      <c r="C323" s="373" t="s">
        <v>43</v>
      </c>
      <c r="D323" s="374" t="str">
        <f>IF(Table_1[[#This Row],[SISÄLLÖN NIMI]]="","",1)</f>
        <v/>
      </c>
      <c r="E323" s="375"/>
      <c r="F323" s="375"/>
      <c r="G323" s="373" t="s">
        <v>57</v>
      </c>
      <c r="H323" s="376" t="s">
        <v>57</v>
      </c>
      <c r="I323" s="377" t="s">
        <v>57</v>
      </c>
      <c r="J323" s="378" t="s">
        <v>47</v>
      </c>
      <c r="K323" s="376" t="s">
        <v>57</v>
      </c>
      <c r="L323" s="379" t="s">
        <v>57</v>
      </c>
      <c r="M323" s="380"/>
      <c r="N323" s="381" t="s">
        <v>57</v>
      </c>
      <c r="O323" s="382"/>
      <c r="P323" s="380"/>
      <c r="Q323" s="380"/>
      <c r="R323" s="383"/>
      <c r="S323" s="384">
        <f>IF(Table_1[[#This Row],[Kesto (min) /tapaaminen]]&lt;1,0,(Table_1[[#This Row],[Sisältöjen määrä 
]]*Table_1[[#This Row],[Kesto (min) /tapaaminen]]*Table_1[[#This Row],[Tapaamis-kerrat /osallistuja]]))</f>
        <v>0</v>
      </c>
      <c r="T323" s="355" t="str">
        <f>IF(Table_1[[#This Row],[SISÄLLÖN NIMI]]="","",IF(Table_1[[#This Row],[Toteutuminen]]="Ei osallistujia",0,IF(Table_1[[#This Row],[Toteutuminen]]="Peruttu",0,1)))</f>
        <v/>
      </c>
      <c r="U323" s="385"/>
      <c r="V323" s="374"/>
      <c r="W323" s="386"/>
      <c r="X323" s="387">
        <f>Table_1[[#This Row],[Kävijämäärä a) lapset]]+Table_1[[#This Row],[Kävijämäärä b) aikuiset]]</f>
        <v>0</v>
      </c>
      <c r="Y323" s="387">
        <f>IF(Table_1[[#This Row],[Kokonaiskävijämäärä]]&lt;1,0,Table_1[[#This Row],[Kävijämäärä a) lapset]]*Table_1[[#This Row],[Tapaamis-kerrat /osallistuja]])</f>
        <v>0</v>
      </c>
      <c r="Z323" s="387">
        <f>IF(Table_1[[#This Row],[Kokonaiskävijämäärä]]&lt;1,0,Table_1[[#This Row],[Kävijämäärä b) aikuiset]]*Table_1[[#This Row],[Tapaamis-kerrat /osallistuja]])</f>
        <v>0</v>
      </c>
      <c r="AA323" s="387">
        <f>IF(Table_1[[#This Row],[Kokonaiskävijämäärä]]&lt;1,0,Table_1[[#This Row],[Kokonaiskävijämäärä]]*Table_1[[#This Row],[Tapaamis-kerrat /osallistuja]])</f>
        <v>0</v>
      </c>
      <c r="AB323" s="379" t="s">
        <v>57</v>
      </c>
      <c r="AC323" s="418"/>
      <c r="AD323" s="456"/>
      <c r="AE323" s="464"/>
      <c r="AF323" s="388" t="s">
        <v>57</v>
      </c>
      <c r="AG323" s="389" t="s">
        <v>57</v>
      </c>
      <c r="AH323" s="390" t="s">
        <v>57</v>
      </c>
      <c r="AI323" s="390" t="s">
        <v>57</v>
      </c>
      <c r="AJ323" s="391" t="s">
        <v>56</v>
      </c>
      <c r="AK323" s="392" t="s">
        <v>57</v>
      </c>
      <c r="AL323" s="392" t="s">
        <v>57</v>
      </c>
      <c r="AM323" s="392" t="s">
        <v>57</v>
      </c>
      <c r="AN323" s="393" t="s">
        <v>57</v>
      </c>
      <c r="AO323" s="394" t="s">
        <v>57</v>
      </c>
    </row>
    <row r="324" spans="1:41" ht="15.75" customHeight="1" x14ac:dyDescent="0.3">
      <c r="A324" s="395"/>
      <c r="B324" s="372"/>
      <c r="C324" s="373" t="s">
        <v>43</v>
      </c>
      <c r="D324" s="374" t="str">
        <f>IF(Table_1[[#This Row],[SISÄLLÖN NIMI]]="","",1)</f>
        <v/>
      </c>
      <c r="E324" s="375"/>
      <c r="F324" s="375"/>
      <c r="G324" s="373" t="s">
        <v>57</v>
      </c>
      <c r="H324" s="376" t="s">
        <v>57</v>
      </c>
      <c r="I324" s="377" t="s">
        <v>57</v>
      </c>
      <c r="J324" s="378" t="s">
        <v>47</v>
      </c>
      <c r="K324" s="376" t="s">
        <v>57</v>
      </c>
      <c r="L324" s="379" t="s">
        <v>57</v>
      </c>
      <c r="M324" s="380"/>
      <c r="N324" s="381" t="s">
        <v>57</v>
      </c>
      <c r="O324" s="382"/>
      <c r="P324" s="380"/>
      <c r="Q324" s="380"/>
      <c r="R324" s="383"/>
      <c r="S324" s="384">
        <f>IF(Table_1[[#This Row],[Kesto (min) /tapaaminen]]&lt;1,0,(Table_1[[#This Row],[Sisältöjen määrä 
]]*Table_1[[#This Row],[Kesto (min) /tapaaminen]]*Table_1[[#This Row],[Tapaamis-kerrat /osallistuja]]))</f>
        <v>0</v>
      </c>
      <c r="T324" s="355" t="str">
        <f>IF(Table_1[[#This Row],[SISÄLLÖN NIMI]]="","",IF(Table_1[[#This Row],[Toteutuminen]]="Ei osallistujia",0,IF(Table_1[[#This Row],[Toteutuminen]]="Peruttu",0,1)))</f>
        <v/>
      </c>
      <c r="U324" s="385"/>
      <c r="V324" s="374"/>
      <c r="W324" s="386"/>
      <c r="X324" s="387">
        <f>Table_1[[#This Row],[Kävijämäärä a) lapset]]+Table_1[[#This Row],[Kävijämäärä b) aikuiset]]</f>
        <v>0</v>
      </c>
      <c r="Y324" s="387">
        <f>IF(Table_1[[#This Row],[Kokonaiskävijämäärä]]&lt;1,0,Table_1[[#This Row],[Kävijämäärä a) lapset]]*Table_1[[#This Row],[Tapaamis-kerrat /osallistuja]])</f>
        <v>0</v>
      </c>
      <c r="Z324" s="387">
        <f>IF(Table_1[[#This Row],[Kokonaiskävijämäärä]]&lt;1,0,Table_1[[#This Row],[Kävijämäärä b) aikuiset]]*Table_1[[#This Row],[Tapaamis-kerrat /osallistuja]])</f>
        <v>0</v>
      </c>
      <c r="AA324" s="387">
        <f>IF(Table_1[[#This Row],[Kokonaiskävijämäärä]]&lt;1,0,Table_1[[#This Row],[Kokonaiskävijämäärä]]*Table_1[[#This Row],[Tapaamis-kerrat /osallistuja]])</f>
        <v>0</v>
      </c>
      <c r="AB324" s="379" t="s">
        <v>57</v>
      </c>
      <c r="AC324" s="418"/>
      <c r="AD324" s="456"/>
      <c r="AE324" s="464"/>
      <c r="AF324" s="388" t="s">
        <v>57</v>
      </c>
      <c r="AG324" s="389" t="s">
        <v>57</v>
      </c>
      <c r="AH324" s="390" t="s">
        <v>57</v>
      </c>
      <c r="AI324" s="390" t="s">
        <v>57</v>
      </c>
      <c r="AJ324" s="391" t="s">
        <v>56</v>
      </c>
      <c r="AK324" s="392" t="s">
        <v>57</v>
      </c>
      <c r="AL324" s="392" t="s">
        <v>57</v>
      </c>
      <c r="AM324" s="392" t="s">
        <v>57</v>
      </c>
      <c r="AN324" s="393" t="s">
        <v>57</v>
      </c>
      <c r="AO324" s="394" t="s">
        <v>57</v>
      </c>
    </row>
    <row r="325" spans="1:41" ht="15.75" customHeight="1" x14ac:dyDescent="0.3">
      <c r="A325" s="395"/>
      <c r="B325" s="372"/>
      <c r="C325" s="373" t="s">
        <v>43</v>
      </c>
      <c r="D325" s="374" t="str">
        <f>IF(Table_1[[#This Row],[SISÄLLÖN NIMI]]="","",1)</f>
        <v/>
      </c>
      <c r="E325" s="375"/>
      <c r="F325" s="375"/>
      <c r="G325" s="373" t="s">
        <v>57</v>
      </c>
      <c r="H325" s="376" t="s">
        <v>57</v>
      </c>
      <c r="I325" s="377" t="s">
        <v>57</v>
      </c>
      <c r="J325" s="378" t="s">
        <v>47</v>
      </c>
      <c r="K325" s="376" t="s">
        <v>57</v>
      </c>
      <c r="L325" s="379" t="s">
        <v>57</v>
      </c>
      <c r="M325" s="380"/>
      <c r="N325" s="381" t="s">
        <v>57</v>
      </c>
      <c r="O325" s="382"/>
      <c r="P325" s="380"/>
      <c r="Q325" s="380"/>
      <c r="R325" s="383"/>
      <c r="S325" s="384">
        <f>IF(Table_1[[#This Row],[Kesto (min) /tapaaminen]]&lt;1,0,(Table_1[[#This Row],[Sisältöjen määrä 
]]*Table_1[[#This Row],[Kesto (min) /tapaaminen]]*Table_1[[#This Row],[Tapaamis-kerrat /osallistuja]]))</f>
        <v>0</v>
      </c>
      <c r="T325" s="355" t="str">
        <f>IF(Table_1[[#This Row],[SISÄLLÖN NIMI]]="","",IF(Table_1[[#This Row],[Toteutuminen]]="Ei osallistujia",0,IF(Table_1[[#This Row],[Toteutuminen]]="Peruttu",0,1)))</f>
        <v/>
      </c>
      <c r="U325" s="385"/>
      <c r="V325" s="374"/>
      <c r="W325" s="386"/>
      <c r="X325" s="387">
        <f>Table_1[[#This Row],[Kävijämäärä a) lapset]]+Table_1[[#This Row],[Kävijämäärä b) aikuiset]]</f>
        <v>0</v>
      </c>
      <c r="Y325" s="387">
        <f>IF(Table_1[[#This Row],[Kokonaiskävijämäärä]]&lt;1,0,Table_1[[#This Row],[Kävijämäärä a) lapset]]*Table_1[[#This Row],[Tapaamis-kerrat /osallistuja]])</f>
        <v>0</v>
      </c>
      <c r="Z325" s="387">
        <f>IF(Table_1[[#This Row],[Kokonaiskävijämäärä]]&lt;1,0,Table_1[[#This Row],[Kävijämäärä b) aikuiset]]*Table_1[[#This Row],[Tapaamis-kerrat /osallistuja]])</f>
        <v>0</v>
      </c>
      <c r="AA325" s="387">
        <f>IF(Table_1[[#This Row],[Kokonaiskävijämäärä]]&lt;1,0,Table_1[[#This Row],[Kokonaiskävijämäärä]]*Table_1[[#This Row],[Tapaamis-kerrat /osallistuja]])</f>
        <v>0</v>
      </c>
      <c r="AB325" s="379" t="s">
        <v>57</v>
      </c>
      <c r="AC325" s="418"/>
      <c r="AD325" s="456"/>
      <c r="AE325" s="464"/>
      <c r="AF325" s="388" t="s">
        <v>57</v>
      </c>
      <c r="AG325" s="389" t="s">
        <v>57</v>
      </c>
      <c r="AH325" s="390" t="s">
        <v>57</v>
      </c>
      <c r="AI325" s="390" t="s">
        <v>57</v>
      </c>
      <c r="AJ325" s="391" t="s">
        <v>56</v>
      </c>
      <c r="AK325" s="392" t="s">
        <v>57</v>
      </c>
      <c r="AL325" s="392" t="s">
        <v>57</v>
      </c>
      <c r="AM325" s="392" t="s">
        <v>57</v>
      </c>
      <c r="AN325" s="393" t="s">
        <v>57</v>
      </c>
      <c r="AO325" s="394" t="s">
        <v>57</v>
      </c>
    </row>
    <row r="326" spans="1:41" ht="15.75" customHeight="1" x14ac:dyDescent="0.3">
      <c r="A326" s="395"/>
      <c r="B326" s="372"/>
      <c r="C326" s="373" t="s">
        <v>43</v>
      </c>
      <c r="D326" s="374" t="str">
        <f>IF(Table_1[[#This Row],[SISÄLLÖN NIMI]]="","",1)</f>
        <v/>
      </c>
      <c r="E326" s="375"/>
      <c r="F326" s="375"/>
      <c r="G326" s="373" t="s">
        <v>57</v>
      </c>
      <c r="H326" s="376" t="s">
        <v>57</v>
      </c>
      <c r="I326" s="377" t="s">
        <v>57</v>
      </c>
      <c r="J326" s="378" t="s">
        <v>47</v>
      </c>
      <c r="K326" s="376" t="s">
        <v>57</v>
      </c>
      <c r="L326" s="379" t="s">
        <v>57</v>
      </c>
      <c r="M326" s="380"/>
      <c r="N326" s="381" t="s">
        <v>57</v>
      </c>
      <c r="O326" s="382"/>
      <c r="P326" s="380"/>
      <c r="Q326" s="380"/>
      <c r="R326" s="383"/>
      <c r="S326" s="384">
        <f>IF(Table_1[[#This Row],[Kesto (min) /tapaaminen]]&lt;1,0,(Table_1[[#This Row],[Sisältöjen määrä 
]]*Table_1[[#This Row],[Kesto (min) /tapaaminen]]*Table_1[[#This Row],[Tapaamis-kerrat /osallistuja]]))</f>
        <v>0</v>
      </c>
      <c r="T326" s="355" t="str">
        <f>IF(Table_1[[#This Row],[SISÄLLÖN NIMI]]="","",IF(Table_1[[#This Row],[Toteutuminen]]="Ei osallistujia",0,IF(Table_1[[#This Row],[Toteutuminen]]="Peruttu",0,1)))</f>
        <v/>
      </c>
      <c r="U326" s="385"/>
      <c r="V326" s="374"/>
      <c r="W326" s="386"/>
      <c r="X326" s="387">
        <f>Table_1[[#This Row],[Kävijämäärä a) lapset]]+Table_1[[#This Row],[Kävijämäärä b) aikuiset]]</f>
        <v>0</v>
      </c>
      <c r="Y326" s="387">
        <f>IF(Table_1[[#This Row],[Kokonaiskävijämäärä]]&lt;1,0,Table_1[[#This Row],[Kävijämäärä a) lapset]]*Table_1[[#This Row],[Tapaamis-kerrat /osallistuja]])</f>
        <v>0</v>
      </c>
      <c r="Z326" s="387">
        <f>IF(Table_1[[#This Row],[Kokonaiskävijämäärä]]&lt;1,0,Table_1[[#This Row],[Kävijämäärä b) aikuiset]]*Table_1[[#This Row],[Tapaamis-kerrat /osallistuja]])</f>
        <v>0</v>
      </c>
      <c r="AA326" s="387">
        <f>IF(Table_1[[#This Row],[Kokonaiskävijämäärä]]&lt;1,0,Table_1[[#This Row],[Kokonaiskävijämäärä]]*Table_1[[#This Row],[Tapaamis-kerrat /osallistuja]])</f>
        <v>0</v>
      </c>
      <c r="AB326" s="379" t="s">
        <v>57</v>
      </c>
      <c r="AC326" s="418"/>
      <c r="AD326" s="456"/>
      <c r="AE326" s="464"/>
      <c r="AF326" s="388" t="s">
        <v>57</v>
      </c>
      <c r="AG326" s="389" t="s">
        <v>57</v>
      </c>
      <c r="AH326" s="390" t="s">
        <v>57</v>
      </c>
      <c r="AI326" s="390" t="s">
        <v>57</v>
      </c>
      <c r="AJ326" s="391" t="s">
        <v>56</v>
      </c>
      <c r="AK326" s="392" t="s">
        <v>57</v>
      </c>
      <c r="AL326" s="392" t="s">
        <v>57</v>
      </c>
      <c r="AM326" s="392" t="s">
        <v>57</v>
      </c>
      <c r="AN326" s="393" t="s">
        <v>57</v>
      </c>
      <c r="AO326" s="394" t="s">
        <v>57</v>
      </c>
    </row>
    <row r="327" spans="1:41" ht="15.75" customHeight="1" x14ac:dyDescent="0.3">
      <c r="A327" s="395"/>
      <c r="B327" s="372"/>
      <c r="C327" s="373" t="s">
        <v>43</v>
      </c>
      <c r="D327" s="374" t="str">
        <f>IF(Table_1[[#This Row],[SISÄLLÖN NIMI]]="","",1)</f>
        <v/>
      </c>
      <c r="E327" s="375"/>
      <c r="F327" s="375"/>
      <c r="G327" s="373" t="s">
        <v>57</v>
      </c>
      <c r="H327" s="376" t="s">
        <v>57</v>
      </c>
      <c r="I327" s="377" t="s">
        <v>57</v>
      </c>
      <c r="J327" s="378" t="s">
        <v>47</v>
      </c>
      <c r="K327" s="376" t="s">
        <v>57</v>
      </c>
      <c r="L327" s="379" t="s">
        <v>57</v>
      </c>
      <c r="M327" s="380"/>
      <c r="N327" s="381" t="s">
        <v>57</v>
      </c>
      <c r="O327" s="382"/>
      <c r="P327" s="380"/>
      <c r="Q327" s="380"/>
      <c r="R327" s="383"/>
      <c r="S327" s="384">
        <f>IF(Table_1[[#This Row],[Kesto (min) /tapaaminen]]&lt;1,0,(Table_1[[#This Row],[Sisältöjen määrä 
]]*Table_1[[#This Row],[Kesto (min) /tapaaminen]]*Table_1[[#This Row],[Tapaamis-kerrat /osallistuja]]))</f>
        <v>0</v>
      </c>
      <c r="T327" s="355" t="str">
        <f>IF(Table_1[[#This Row],[SISÄLLÖN NIMI]]="","",IF(Table_1[[#This Row],[Toteutuminen]]="Ei osallistujia",0,IF(Table_1[[#This Row],[Toteutuminen]]="Peruttu",0,1)))</f>
        <v/>
      </c>
      <c r="U327" s="385"/>
      <c r="V327" s="374"/>
      <c r="W327" s="386"/>
      <c r="X327" s="387">
        <f>Table_1[[#This Row],[Kävijämäärä a) lapset]]+Table_1[[#This Row],[Kävijämäärä b) aikuiset]]</f>
        <v>0</v>
      </c>
      <c r="Y327" s="387">
        <f>IF(Table_1[[#This Row],[Kokonaiskävijämäärä]]&lt;1,0,Table_1[[#This Row],[Kävijämäärä a) lapset]]*Table_1[[#This Row],[Tapaamis-kerrat /osallistuja]])</f>
        <v>0</v>
      </c>
      <c r="Z327" s="387">
        <f>IF(Table_1[[#This Row],[Kokonaiskävijämäärä]]&lt;1,0,Table_1[[#This Row],[Kävijämäärä b) aikuiset]]*Table_1[[#This Row],[Tapaamis-kerrat /osallistuja]])</f>
        <v>0</v>
      </c>
      <c r="AA327" s="387">
        <f>IF(Table_1[[#This Row],[Kokonaiskävijämäärä]]&lt;1,0,Table_1[[#This Row],[Kokonaiskävijämäärä]]*Table_1[[#This Row],[Tapaamis-kerrat /osallistuja]])</f>
        <v>0</v>
      </c>
      <c r="AB327" s="379" t="s">
        <v>57</v>
      </c>
      <c r="AC327" s="418"/>
      <c r="AD327" s="456"/>
      <c r="AE327" s="464"/>
      <c r="AF327" s="388" t="s">
        <v>57</v>
      </c>
      <c r="AG327" s="389" t="s">
        <v>57</v>
      </c>
      <c r="AH327" s="390" t="s">
        <v>57</v>
      </c>
      <c r="AI327" s="390" t="s">
        <v>57</v>
      </c>
      <c r="AJ327" s="391" t="s">
        <v>56</v>
      </c>
      <c r="AK327" s="392" t="s">
        <v>57</v>
      </c>
      <c r="AL327" s="392" t="s">
        <v>57</v>
      </c>
      <c r="AM327" s="392" t="s">
        <v>57</v>
      </c>
      <c r="AN327" s="393" t="s">
        <v>57</v>
      </c>
      <c r="AO327" s="394" t="s">
        <v>57</v>
      </c>
    </row>
    <row r="328" spans="1:41" ht="15.75" customHeight="1" x14ac:dyDescent="0.3">
      <c r="A328" s="395"/>
      <c r="B328" s="372"/>
      <c r="C328" s="373" t="s">
        <v>43</v>
      </c>
      <c r="D328" s="374" t="str">
        <f>IF(Table_1[[#This Row],[SISÄLLÖN NIMI]]="","",1)</f>
        <v/>
      </c>
      <c r="E328" s="375"/>
      <c r="F328" s="375"/>
      <c r="G328" s="373" t="s">
        <v>57</v>
      </c>
      <c r="H328" s="376" t="s">
        <v>57</v>
      </c>
      <c r="I328" s="377" t="s">
        <v>57</v>
      </c>
      <c r="J328" s="378" t="s">
        <v>47</v>
      </c>
      <c r="K328" s="376" t="s">
        <v>57</v>
      </c>
      <c r="L328" s="379" t="s">
        <v>57</v>
      </c>
      <c r="M328" s="380"/>
      <c r="N328" s="381" t="s">
        <v>57</v>
      </c>
      <c r="O328" s="382"/>
      <c r="P328" s="380"/>
      <c r="Q328" s="380"/>
      <c r="R328" s="383"/>
      <c r="S328" s="384">
        <f>IF(Table_1[[#This Row],[Kesto (min) /tapaaminen]]&lt;1,0,(Table_1[[#This Row],[Sisältöjen määrä 
]]*Table_1[[#This Row],[Kesto (min) /tapaaminen]]*Table_1[[#This Row],[Tapaamis-kerrat /osallistuja]]))</f>
        <v>0</v>
      </c>
      <c r="T328" s="355" t="str">
        <f>IF(Table_1[[#This Row],[SISÄLLÖN NIMI]]="","",IF(Table_1[[#This Row],[Toteutuminen]]="Ei osallistujia",0,IF(Table_1[[#This Row],[Toteutuminen]]="Peruttu",0,1)))</f>
        <v/>
      </c>
      <c r="U328" s="385"/>
      <c r="V328" s="374"/>
      <c r="W328" s="386"/>
      <c r="X328" s="387">
        <f>Table_1[[#This Row],[Kävijämäärä a) lapset]]+Table_1[[#This Row],[Kävijämäärä b) aikuiset]]</f>
        <v>0</v>
      </c>
      <c r="Y328" s="387">
        <f>IF(Table_1[[#This Row],[Kokonaiskävijämäärä]]&lt;1,0,Table_1[[#This Row],[Kävijämäärä a) lapset]]*Table_1[[#This Row],[Tapaamis-kerrat /osallistuja]])</f>
        <v>0</v>
      </c>
      <c r="Z328" s="387">
        <f>IF(Table_1[[#This Row],[Kokonaiskävijämäärä]]&lt;1,0,Table_1[[#This Row],[Kävijämäärä b) aikuiset]]*Table_1[[#This Row],[Tapaamis-kerrat /osallistuja]])</f>
        <v>0</v>
      </c>
      <c r="AA328" s="387">
        <f>IF(Table_1[[#This Row],[Kokonaiskävijämäärä]]&lt;1,0,Table_1[[#This Row],[Kokonaiskävijämäärä]]*Table_1[[#This Row],[Tapaamis-kerrat /osallistuja]])</f>
        <v>0</v>
      </c>
      <c r="AB328" s="379" t="s">
        <v>57</v>
      </c>
      <c r="AC328" s="418"/>
      <c r="AD328" s="456"/>
      <c r="AE328" s="464"/>
      <c r="AF328" s="388" t="s">
        <v>57</v>
      </c>
      <c r="AG328" s="389" t="s">
        <v>57</v>
      </c>
      <c r="AH328" s="390" t="s">
        <v>57</v>
      </c>
      <c r="AI328" s="390" t="s">
        <v>57</v>
      </c>
      <c r="AJ328" s="391" t="s">
        <v>56</v>
      </c>
      <c r="AK328" s="392" t="s">
        <v>57</v>
      </c>
      <c r="AL328" s="392" t="s">
        <v>57</v>
      </c>
      <c r="AM328" s="392" t="s">
        <v>57</v>
      </c>
      <c r="AN328" s="393" t="s">
        <v>57</v>
      </c>
      <c r="AO328" s="394" t="s">
        <v>57</v>
      </c>
    </row>
    <row r="329" spans="1:41" ht="15.75" customHeight="1" x14ac:dyDescent="0.3">
      <c r="A329" s="395"/>
      <c r="B329" s="372"/>
      <c r="C329" s="373" t="s">
        <v>43</v>
      </c>
      <c r="D329" s="374" t="str">
        <f>IF(Table_1[[#This Row],[SISÄLLÖN NIMI]]="","",1)</f>
        <v/>
      </c>
      <c r="E329" s="375"/>
      <c r="F329" s="375"/>
      <c r="G329" s="373" t="s">
        <v>57</v>
      </c>
      <c r="H329" s="376" t="s">
        <v>57</v>
      </c>
      <c r="I329" s="377" t="s">
        <v>57</v>
      </c>
      <c r="J329" s="378" t="s">
        <v>47</v>
      </c>
      <c r="K329" s="376" t="s">
        <v>57</v>
      </c>
      <c r="L329" s="379" t="s">
        <v>57</v>
      </c>
      <c r="M329" s="380"/>
      <c r="N329" s="381" t="s">
        <v>57</v>
      </c>
      <c r="O329" s="382"/>
      <c r="P329" s="380"/>
      <c r="Q329" s="380"/>
      <c r="R329" s="383"/>
      <c r="S329" s="384">
        <f>IF(Table_1[[#This Row],[Kesto (min) /tapaaminen]]&lt;1,0,(Table_1[[#This Row],[Sisältöjen määrä 
]]*Table_1[[#This Row],[Kesto (min) /tapaaminen]]*Table_1[[#This Row],[Tapaamis-kerrat /osallistuja]]))</f>
        <v>0</v>
      </c>
      <c r="T329" s="355" t="str">
        <f>IF(Table_1[[#This Row],[SISÄLLÖN NIMI]]="","",IF(Table_1[[#This Row],[Toteutuminen]]="Ei osallistujia",0,IF(Table_1[[#This Row],[Toteutuminen]]="Peruttu",0,1)))</f>
        <v/>
      </c>
      <c r="U329" s="385"/>
      <c r="V329" s="374"/>
      <c r="W329" s="386"/>
      <c r="X329" s="387">
        <f>Table_1[[#This Row],[Kävijämäärä a) lapset]]+Table_1[[#This Row],[Kävijämäärä b) aikuiset]]</f>
        <v>0</v>
      </c>
      <c r="Y329" s="387">
        <f>IF(Table_1[[#This Row],[Kokonaiskävijämäärä]]&lt;1,0,Table_1[[#This Row],[Kävijämäärä a) lapset]]*Table_1[[#This Row],[Tapaamis-kerrat /osallistuja]])</f>
        <v>0</v>
      </c>
      <c r="Z329" s="387">
        <f>IF(Table_1[[#This Row],[Kokonaiskävijämäärä]]&lt;1,0,Table_1[[#This Row],[Kävijämäärä b) aikuiset]]*Table_1[[#This Row],[Tapaamis-kerrat /osallistuja]])</f>
        <v>0</v>
      </c>
      <c r="AA329" s="387">
        <f>IF(Table_1[[#This Row],[Kokonaiskävijämäärä]]&lt;1,0,Table_1[[#This Row],[Kokonaiskävijämäärä]]*Table_1[[#This Row],[Tapaamis-kerrat /osallistuja]])</f>
        <v>0</v>
      </c>
      <c r="AB329" s="379" t="s">
        <v>57</v>
      </c>
      <c r="AC329" s="418"/>
      <c r="AD329" s="456"/>
      <c r="AE329" s="464"/>
      <c r="AF329" s="388" t="s">
        <v>57</v>
      </c>
      <c r="AG329" s="389" t="s">
        <v>57</v>
      </c>
      <c r="AH329" s="390" t="s">
        <v>57</v>
      </c>
      <c r="AI329" s="390" t="s">
        <v>57</v>
      </c>
      <c r="AJ329" s="391" t="s">
        <v>56</v>
      </c>
      <c r="AK329" s="392" t="s">
        <v>57</v>
      </c>
      <c r="AL329" s="392" t="s">
        <v>57</v>
      </c>
      <c r="AM329" s="392" t="s">
        <v>57</v>
      </c>
      <c r="AN329" s="393" t="s">
        <v>57</v>
      </c>
      <c r="AO329" s="394" t="s">
        <v>57</v>
      </c>
    </row>
    <row r="330" spans="1:41" ht="15.75" customHeight="1" x14ac:dyDescent="0.3">
      <c r="A330" s="395"/>
      <c r="B330" s="372"/>
      <c r="C330" s="373" t="s">
        <v>43</v>
      </c>
      <c r="D330" s="374" t="str">
        <f>IF(Table_1[[#This Row],[SISÄLLÖN NIMI]]="","",1)</f>
        <v/>
      </c>
      <c r="E330" s="375"/>
      <c r="F330" s="375"/>
      <c r="G330" s="373" t="s">
        <v>57</v>
      </c>
      <c r="H330" s="376" t="s">
        <v>57</v>
      </c>
      <c r="I330" s="377" t="s">
        <v>57</v>
      </c>
      <c r="J330" s="378" t="s">
        <v>47</v>
      </c>
      <c r="K330" s="376" t="s">
        <v>57</v>
      </c>
      <c r="L330" s="379" t="s">
        <v>57</v>
      </c>
      <c r="M330" s="380"/>
      <c r="N330" s="381" t="s">
        <v>57</v>
      </c>
      <c r="O330" s="382"/>
      <c r="P330" s="380"/>
      <c r="Q330" s="380"/>
      <c r="R330" s="383"/>
      <c r="S330" s="384">
        <f>IF(Table_1[[#This Row],[Kesto (min) /tapaaminen]]&lt;1,0,(Table_1[[#This Row],[Sisältöjen määrä 
]]*Table_1[[#This Row],[Kesto (min) /tapaaminen]]*Table_1[[#This Row],[Tapaamis-kerrat /osallistuja]]))</f>
        <v>0</v>
      </c>
      <c r="T330" s="355" t="str">
        <f>IF(Table_1[[#This Row],[SISÄLLÖN NIMI]]="","",IF(Table_1[[#This Row],[Toteutuminen]]="Ei osallistujia",0,IF(Table_1[[#This Row],[Toteutuminen]]="Peruttu",0,1)))</f>
        <v/>
      </c>
      <c r="U330" s="385"/>
      <c r="V330" s="374"/>
      <c r="W330" s="386"/>
      <c r="X330" s="387">
        <f>Table_1[[#This Row],[Kävijämäärä a) lapset]]+Table_1[[#This Row],[Kävijämäärä b) aikuiset]]</f>
        <v>0</v>
      </c>
      <c r="Y330" s="387">
        <f>IF(Table_1[[#This Row],[Kokonaiskävijämäärä]]&lt;1,0,Table_1[[#This Row],[Kävijämäärä a) lapset]]*Table_1[[#This Row],[Tapaamis-kerrat /osallistuja]])</f>
        <v>0</v>
      </c>
      <c r="Z330" s="387">
        <f>IF(Table_1[[#This Row],[Kokonaiskävijämäärä]]&lt;1,0,Table_1[[#This Row],[Kävijämäärä b) aikuiset]]*Table_1[[#This Row],[Tapaamis-kerrat /osallistuja]])</f>
        <v>0</v>
      </c>
      <c r="AA330" s="387">
        <f>IF(Table_1[[#This Row],[Kokonaiskävijämäärä]]&lt;1,0,Table_1[[#This Row],[Kokonaiskävijämäärä]]*Table_1[[#This Row],[Tapaamis-kerrat /osallistuja]])</f>
        <v>0</v>
      </c>
      <c r="AB330" s="379" t="s">
        <v>57</v>
      </c>
      <c r="AC330" s="418"/>
      <c r="AD330" s="456"/>
      <c r="AE330" s="464"/>
      <c r="AF330" s="388" t="s">
        <v>57</v>
      </c>
      <c r="AG330" s="389" t="s">
        <v>57</v>
      </c>
      <c r="AH330" s="390" t="s">
        <v>57</v>
      </c>
      <c r="AI330" s="390" t="s">
        <v>57</v>
      </c>
      <c r="AJ330" s="391" t="s">
        <v>56</v>
      </c>
      <c r="AK330" s="392" t="s">
        <v>57</v>
      </c>
      <c r="AL330" s="392" t="s">
        <v>57</v>
      </c>
      <c r="AM330" s="392" t="s">
        <v>57</v>
      </c>
      <c r="AN330" s="393" t="s">
        <v>57</v>
      </c>
      <c r="AO330" s="394" t="s">
        <v>57</v>
      </c>
    </row>
    <row r="331" spans="1:41" ht="15.75" customHeight="1" x14ac:dyDescent="0.3">
      <c r="A331" s="395"/>
      <c r="B331" s="372"/>
      <c r="C331" s="373" t="s">
        <v>43</v>
      </c>
      <c r="D331" s="374" t="str">
        <f>IF(Table_1[[#This Row],[SISÄLLÖN NIMI]]="","",1)</f>
        <v/>
      </c>
      <c r="E331" s="375"/>
      <c r="F331" s="375"/>
      <c r="G331" s="373" t="s">
        <v>57</v>
      </c>
      <c r="H331" s="376" t="s">
        <v>57</v>
      </c>
      <c r="I331" s="377" t="s">
        <v>57</v>
      </c>
      <c r="J331" s="378" t="s">
        <v>47</v>
      </c>
      <c r="K331" s="376" t="s">
        <v>57</v>
      </c>
      <c r="L331" s="379" t="s">
        <v>57</v>
      </c>
      <c r="M331" s="380"/>
      <c r="N331" s="381" t="s">
        <v>57</v>
      </c>
      <c r="O331" s="382"/>
      <c r="P331" s="380"/>
      <c r="Q331" s="380"/>
      <c r="R331" s="383"/>
      <c r="S331" s="384">
        <f>IF(Table_1[[#This Row],[Kesto (min) /tapaaminen]]&lt;1,0,(Table_1[[#This Row],[Sisältöjen määrä 
]]*Table_1[[#This Row],[Kesto (min) /tapaaminen]]*Table_1[[#This Row],[Tapaamis-kerrat /osallistuja]]))</f>
        <v>0</v>
      </c>
      <c r="T331" s="355" t="str">
        <f>IF(Table_1[[#This Row],[SISÄLLÖN NIMI]]="","",IF(Table_1[[#This Row],[Toteutuminen]]="Ei osallistujia",0,IF(Table_1[[#This Row],[Toteutuminen]]="Peruttu",0,1)))</f>
        <v/>
      </c>
      <c r="U331" s="385"/>
      <c r="V331" s="374"/>
      <c r="W331" s="386"/>
      <c r="X331" s="387">
        <f>Table_1[[#This Row],[Kävijämäärä a) lapset]]+Table_1[[#This Row],[Kävijämäärä b) aikuiset]]</f>
        <v>0</v>
      </c>
      <c r="Y331" s="387">
        <f>IF(Table_1[[#This Row],[Kokonaiskävijämäärä]]&lt;1,0,Table_1[[#This Row],[Kävijämäärä a) lapset]]*Table_1[[#This Row],[Tapaamis-kerrat /osallistuja]])</f>
        <v>0</v>
      </c>
      <c r="Z331" s="387">
        <f>IF(Table_1[[#This Row],[Kokonaiskävijämäärä]]&lt;1,0,Table_1[[#This Row],[Kävijämäärä b) aikuiset]]*Table_1[[#This Row],[Tapaamis-kerrat /osallistuja]])</f>
        <v>0</v>
      </c>
      <c r="AA331" s="387">
        <f>IF(Table_1[[#This Row],[Kokonaiskävijämäärä]]&lt;1,0,Table_1[[#This Row],[Kokonaiskävijämäärä]]*Table_1[[#This Row],[Tapaamis-kerrat /osallistuja]])</f>
        <v>0</v>
      </c>
      <c r="AB331" s="379" t="s">
        <v>57</v>
      </c>
      <c r="AC331" s="418"/>
      <c r="AD331" s="456"/>
      <c r="AE331" s="464"/>
      <c r="AF331" s="388" t="s">
        <v>57</v>
      </c>
      <c r="AG331" s="389" t="s">
        <v>57</v>
      </c>
      <c r="AH331" s="390" t="s">
        <v>57</v>
      </c>
      <c r="AI331" s="390" t="s">
        <v>57</v>
      </c>
      <c r="AJ331" s="391" t="s">
        <v>56</v>
      </c>
      <c r="AK331" s="392" t="s">
        <v>57</v>
      </c>
      <c r="AL331" s="392" t="s">
        <v>57</v>
      </c>
      <c r="AM331" s="392" t="s">
        <v>57</v>
      </c>
      <c r="AN331" s="393" t="s">
        <v>57</v>
      </c>
      <c r="AO331" s="394" t="s">
        <v>57</v>
      </c>
    </row>
    <row r="332" spans="1:41" ht="15.75" customHeight="1" x14ac:dyDescent="0.3">
      <c r="A332" s="395"/>
      <c r="B332" s="372"/>
      <c r="C332" s="373" t="s">
        <v>43</v>
      </c>
      <c r="D332" s="374" t="str">
        <f>IF(Table_1[[#This Row],[SISÄLLÖN NIMI]]="","",1)</f>
        <v/>
      </c>
      <c r="E332" s="375"/>
      <c r="F332" s="375"/>
      <c r="G332" s="373" t="s">
        <v>57</v>
      </c>
      <c r="H332" s="376" t="s">
        <v>57</v>
      </c>
      <c r="I332" s="377" t="s">
        <v>57</v>
      </c>
      <c r="J332" s="378" t="s">
        <v>47</v>
      </c>
      <c r="K332" s="376" t="s">
        <v>57</v>
      </c>
      <c r="L332" s="379" t="s">
        <v>57</v>
      </c>
      <c r="M332" s="380"/>
      <c r="N332" s="381" t="s">
        <v>57</v>
      </c>
      <c r="O332" s="382"/>
      <c r="P332" s="380"/>
      <c r="Q332" s="380"/>
      <c r="R332" s="383"/>
      <c r="S332" s="384">
        <f>IF(Table_1[[#This Row],[Kesto (min) /tapaaminen]]&lt;1,0,(Table_1[[#This Row],[Sisältöjen määrä 
]]*Table_1[[#This Row],[Kesto (min) /tapaaminen]]*Table_1[[#This Row],[Tapaamis-kerrat /osallistuja]]))</f>
        <v>0</v>
      </c>
      <c r="T332" s="355" t="str">
        <f>IF(Table_1[[#This Row],[SISÄLLÖN NIMI]]="","",IF(Table_1[[#This Row],[Toteutuminen]]="Ei osallistujia",0,IF(Table_1[[#This Row],[Toteutuminen]]="Peruttu",0,1)))</f>
        <v/>
      </c>
      <c r="U332" s="385"/>
      <c r="V332" s="374"/>
      <c r="W332" s="386"/>
      <c r="X332" s="387">
        <f>Table_1[[#This Row],[Kävijämäärä a) lapset]]+Table_1[[#This Row],[Kävijämäärä b) aikuiset]]</f>
        <v>0</v>
      </c>
      <c r="Y332" s="387">
        <f>IF(Table_1[[#This Row],[Kokonaiskävijämäärä]]&lt;1,0,Table_1[[#This Row],[Kävijämäärä a) lapset]]*Table_1[[#This Row],[Tapaamis-kerrat /osallistuja]])</f>
        <v>0</v>
      </c>
      <c r="Z332" s="387">
        <f>IF(Table_1[[#This Row],[Kokonaiskävijämäärä]]&lt;1,0,Table_1[[#This Row],[Kävijämäärä b) aikuiset]]*Table_1[[#This Row],[Tapaamis-kerrat /osallistuja]])</f>
        <v>0</v>
      </c>
      <c r="AA332" s="387">
        <f>IF(Table_1[[#This Row],[Kokonaiskävijämäärä]]&lt;1,0,Table_1[[#This Row],[Kokonaiskävijämäärä]]*Table_1[[#This Row],[Tapaamis-kerrat /osallistuja]])</f>
        <v>0</v>
      </c>
      <c r="AB332" s="379" t="s">
        <v>57</v>
      </c>
      <c r="AC332" s="418"/>
      <c r="AD332" s="456"/>
      <c r="AE332" s="464"/>
      <c r="AF332" s="388" t="s">
        <v>57</v>
      </c>
      <c r="AG332" s="389" t="s">
        <v>57</v>
      </c>
      <c r="AH332" s="390" t="s">
        <v>57</v>
      </c>
      <c r="AI332" s="390" t="s">
        <v>57</v>
      </c>
      <c r="AJ332" s="391" t="s">
        <v>56</v>
      </c>
      <c r="AK332" s="392" t="s">
        <v>57</v>
      </c>
      <c r="AL332" s="392" t="s">
        <v>57</v>
      </c>
      <c r="AM332" s="392" t="s">
        <v>57</v>
      </c>
      <c r="AN332" s="393" t="s">
        <v>57</v>
      </c>
      <c r="AO332" s="394" t="s">
        <v>57</v>
      </c>
    </row>
    <row r="333" spans="1:41" ht="15.75" customHeight="1" x14ac:dyDescent="0.3">
      <c r="A333" s="395"/>
      <c r="B333" s="372"/>
      <c r="C333" s="373" t="s">
        <v>43</v>
      </c>
      <c r="D333" s="374" t="str">
        <f>IF(Table_1[[#This Row],[SISÄLLÖN NIMI]]="","",1)</f>
        <v/>
      </c>
      <c r="E333" s="375"/>
      <c r="F333" s="375"/>
      <c r="G333" s="373" t="s">
        <v>57</v>
      </c>
      <c r="H333" s="376" t="s">
        <v>57</v>
      </c>
      <c r="I333" s="377" t="s">
        <v>57</v>
      </c>
      <c r="J333" s="378" t="s">
        <v>47</v>
      </c>
      <c r="K333" s="376" t="s">
        <v>57</v>
      </c>
      <c r="L333" s="379" t="s">
        <v>57</v>
      </c>
      <c r="M333" s="380"/>
      <c r="N333" s="381" t="s">
        <v>57</v>
      </c>
      <c r="O333" s="382"/>
      <c r="P333" s="380"/>
      <c r="Q333" s="380"/>
      <c r="R333" s="383"/>
      <c r="S333" s="384">
        <f>IF(Table_1[[#This Row],[Kesto (min) /tapaaminen]]&lt;1,0,(Table_1[[#This Row],[Sisältöjen määrä 
]]*Table_1[[#This Row],[Kesto (min) /tapaaminen]]*Table_1[[#This Row],[Tapaamis-kerrat /osallistuja]]))</f>
        <v>0</v>
      </c>
      <c r="T333" s="355" t="str">
        <f>IF(Table_1[[#This Row],[SISÄLLÖN NIMI]]="","",IF(Table_1[[#This Row],[Toteutuminen]]="Ei osallistujia",0,IF(Table_1[[#This Row],[Toteutuminen]]="Peruttu",0,1)))</f>
        <v/>
      </c>
      <c r="U333" s="385"/>
      <c r="V333" s="374"/>
      <c r="W333" s="386"/>
      <c r="X333" s="387">
        <f>Table_1[[#This Row],[Kävijämäärä a) lapset]]+Table_1[[#This Row],[Kävijämäärä b) aikuiset]]</f>
        <v>0</v>
      </c>
      <c r="Y333" s="387">
        <f>IF(Table_1[[#This Row],[Kokonaiskävijämäärä]]&lt;1,0,Table_1[[#This Row],[Kävijämäärä a) lapset]]*Table_1[[#This Row],[Tapaamis-kerrat /osallistuja]])</f>
        <v>0</v>
      </c>
      <c r="Z333" s="387">
        <f>IF(Table_1[[#This Row],[Kokonaiskävijämäärä]]&lt;1,0,Table_1[[#This Row],[Kävijämäärä b) aikuiset]]*Table_1[[#This Row],[Tapaamis-kerrat /osallistuja]])</f>
        <v>0</v>
      </c>
      <c r="AA333" s="387">
        <f>IF(Table_1[[#This Row],[Kokonaiskävijämäärä]]&lt;1,0,Table_1[[#This Row],[Kokonaiskävijämäärä]]*Table_1[[#This Row],[Tapaamis-kerrat /osallistuja]])</f>
        <v>0</v>
      </c>
      <c r="AB333" s="379" t="s">
        <v>57</v>
      </c>
      <c r="AC333" s="418"/>
      <c r="AD333" s="456"/>
      <c r="AE333" s="464"/>
      <c r="AF333" s="388" t="s">
        <v>57</v>
      </c>
      <c r="AG333" s="389" t="s">
        <v>57</v>
      </c>
      <c r="AH333" s="390" t="s">
        <v>57</v>
      </c>
      <c r="AI333" s="390" t="s">
        <v>57</v>
      </c>
      <c r="AJ333" s="391" t="s">
        <v>56</v>
      </c>
      <c r="AK333" s="392" t="s">
        <v>57</v>
      </c>
      <c r="AL333" s="392" t="s">
        <v>57</v>
      </c>
      <c r="AM333" s="392" t="s">
        <v>57</v>
      </c>
      <c r="AN333" s="393" t="s">
        <v>57</v>
      </c>
      <c r="AO333" s="394" t="s">
        <v>57</v>
      </c>
    </row>
    <row r="334" spans="1:41" ht="15.75" customHeight="1" x14ac:dyDescent="0.3">
      <c r="A334" s="395"/>
      <c r="B334" s="372"/>
      <c r="C334" s="373" t="s">
        <v>43</v>
      </c>
      <c r="D334" s="374" t="str">
        <f>IF(Table_1[[#This Row],[SISÄLLÖN NIMI]]="","",1)</f>
        <v/>
      </c>
      <c r="E334" s="375"/>
      <c r="F334" s="375"/>
      <c r="G334" s="373" t="s">
        <v>57</v>
      </c>
      <c r="H334" s="376" t="s">
        <v>57</v>
      </c>
      <c r="I334" s="377" t="s">
        <v>57</v>
      </c>
      <c r="J334" s="378" t="s">
        <v>47</v>
      </c>
      <c r="K334" s="376" t="s">
        <v>57</v>
      </c>
      <c r="L334" s="379" t="s">
        <v>57</v>
      </c>
      <c r="M334" s="380"/>
      <c r="N334" s="381" t="s">
        <v>57</v>
      </c>
      <c r="O334" s="382"/>
      <c r="P334" s="380"/>
      <c r="Q334" s="380"/>
      <c r="R334" s="383"/>
      <c r="S334" s="384">
        <f>IF(Table_1[[#This Row],[Kesto (min) /tapaaminen]]&lt;1,0,(Table_1[[#This Row],[Sisältöjen määrä 
]]*Table_1[[#This Row],[Kesto (min) /tapaaminen]]*Table_1[[#This Row],[Tapaamis-kerrat /osallistuja]]))</f>
        <v>0</v>
      </c>
      <c r="T334" s="355" t="str">
        <f>IF(Table_1[[#This Row],[SISÄLLÖN NIMI]]="","",IF(Table_1[[#This Row],[Toteutuminen]]="Ei osallistujia",0,IF(Table_1[[#This Row],[Toteutuminen]]="Peruttu",0,1)))</f>
        <v/>
      </c>
      <c r="U334" s="385"/>
      <c r="V334" s="374"/>
      <c r="W334" s="386"/>
      <c r="X334" s="387">
        <f>Table_1[[#This Row],[Kävijämäärä a) lapset]]+Table_1[[#This Row],[Kävijämäärä b) aikuiset]]</f>
        <v>0</v>
      </c>
      <c r="Y334" s="387">
        <f>IF(Table_1[[#This Row],[Kokonaiskävijämäärä]]&lt;1,0,Table_1[[#This Row],[Kävijämäärä a) lapset]]*Table_1[[#This Row],[Tapaamis-kerrat /osallistuja]])</f>
        <v>0</v>
      </c>
      <c r="Z334" s="387">
        <f>IF(Table_1[[#This Row],[Kokonaiskävijämäärä]]&lt;1,0,Table_1[[#This Row],[Kävijämäärä b) aikuiset]]*Table_1[[#This Row],[Tapaamis-kerrat /osallistuja]])</f>
        <v>0</v>
      </c>
      <c r="AA334" s="387">
        <f>IF(Table_1[[#This Row],[Kokonaiskävijämäärä]]&lt;1,0,Table_1[[#This Row],[Kokonaiskävijämäärä]]*Table_1[[#This Row],[Tapaamis-kerrat /osallistuja]])</f>
        <v>0</v>
      </c>
      <c r="AB334" s="379" t="s">
        <v>57</v>
      </c>
      <c r="AC334" s="418"/>
      <c r="AD334" s="456"/>
      <c r="AE334" s="464"/>
      <c r="AF334" s="388" t="s">
        <v>57</v>
      </c>
      <c r="AG334" s="389" t="s">
        <v>57</v>
      </c>
      <c r="AH334" s="390" t="s">
        <v>57</v>
      </c>
      <c r="AI334" s="390" t="s">
        <v>57</v>
      </c>
      <c r="AJ334" s="391" t="s">
        <v>56</v>
      </c>
      <c r="AK334" s="392" t="s">
        <v>57</v>
      </c>
      <c r="AL334" s="392" t="s">
        <v>57</v>
      </c>
      <c r="AM334" s="392" t="s">
        <v>57</v>
      </c>
      <c r="AN334" s="393" t="s">
        <v>57</v>
      </c>
      <c r="AO334" s="394" t="s">
        <v>57</v>
      </c>
    </row>
    <row r="335" spans="1:41" ht="15.75" customHeight="1" x14ac:dyDescent="0.3">
      <c r="A335" s="395"/>
      <c r="B335" s="372"/>
      <c r="C335" s="373" t="s">
        <v>43</v>
      </c>
      <c r="D335" s="374" t="str">
        <f>IF(Table_1[[#This Row],[SISÄLLÖN NIMI]]="","",1)</f>
        <v/>
      </c>
      <c r="E335" s="375"/>
      <c r="F335" s="375"/>
      <c r="G335" s="373" t="s">
        <v>57</v>
      </c>
      <c r="H335" s="376" t="s">
        <v>57</v>
      </c>
      <c r="I335" s="377" t="s">
        <v>57</v>
      </c>
      <c r="J335" s="378" t="s">
        <v>47</v>
      </c>
      <c r="K335" s="376" t="s">
        <v>57</v>
      </c>
      <c r="L335" s="379" t="s">
        <v>57</v>
      </c>
      <c r="M335" s="380"/>
      <c r="N335" s="381" t="s">
        <v>57</v>
      </c>
      <c r="O335" s="382"/>
      <c r="P335" s="380"/>
      <c r="Q335" s="380"/>
      <c r="R335" s="383"/>
      <c r="S335" s="384">
        <f>IF(Table_1[[#This Row],[Kesto (min) /tapaaminen]]&lt;1,0,(Table_1[[#This Row],[Sisältöjen määrä 
]]*Table_1[[#This Row],[Kesto (min) /tapaaminen]]*Table_1[[#This Row],[Tapaamis-kerrat /osallistuja]]))</f>
        <v>0</v>
      </c>
      <c r="T335" s="355" t="str">
        <f>IF(Table_1[[#This Row],[SISÄLLÖN NIMI]]="","",IF(Table_1[[#This Row],[Toteutuminen]]="Ei osallistujia",0,IF(Table_1[[#This Row],[Toteutuminen]]="Peruttu",0,1)))</f>
        <v/>
      </c>
      <c r="U335" s="385"/>
      <c r="V335" s="374"/>
      <c r="W335" s="386"/>
      <c r="X335" s="387">
        <f>Table_1[[#This Row],[Kävijämäärä a) lapset]]+Table_1[[#This Row],[Kävijämäärä b) aikuiset]]</f>
        <v>0</v>
      </c>
      <c r="Y335" s="387">
        <f>IF(Table_1[[#This Row],[Kokonaiskävijämäärä]]&lt;1,0,Table_1[[#This Row],[Kävijämäärä a) lapset]]*Table_1[[#This Row],[Tapaamis-kerrat /osallistuja]])</f>
        <v>0</v>
      </c>
      <c r="Z335" s="387">
        <f>IF(Table_1[[#This Row],[Kokonaiskävijämäärä]]&lt;1,0,Table_1[[#This Row],[Kävijämäärä b) aikuiset]]*Table_1[[#This Row],[Tapaamis-kerrat /osallistuja]])</f>
        <v>0</v>
      </c>
      <c r="AA335" s="387">
        <f>IF(Table_1[[#This Row],[Kokonaiskävijämäärä]]&lt;1,0,Table_1[[#This Row],[Kokonaiskävijämäärä]]*Table_1[[#This Row],[Tapaamis-kerrat /osallistuja]])</f>
        <v>0</v>
      </c>
      <c r="AB335" s="379" t="s">
        <v>57</v>
      </c>
      <c r="AC335" s="418"/>
      <c r="AD335" s="456"/>
      <c r="AE335" s="464"/>
      <c r="AF335" s="388" t="s">
        <v>57</v>
      </c>
      <c r="AG335" s="389" t="s">
        <v>57</v>
      </c>
      <c r="AH335" s="390" t="s">
        <v>57</v>
      </c>
      <c r="AI335" s="390" t="s">
        <v>57</v>
      </c>
      <c r="AJ335" s="391" t="s">
        <v>56</v>
      </c>
      <c r="AK335" s="392" t="s">
        <v>57</v>
      </c>
      <c r="AL335" s="392" t="s">
        <v>57</v>
      </c>
      <c r="AM335" s="392" t="s">
        <v>57</v>
      </c>
      <c r="AN335" s="393" t="s">
        <v>57</v>
      </c>
      <c r="AO335" s="394" t="s">
        <v>57</v>
      </c>
    </row>
    <row r="336" spans="1:41" ht="15.75" customHeight="1" x14ac:dyDescent="0.3">
      <c r="A336" s="395"/>
      <c r="B336" s="372"/>
      <c r="C336" s="373" t="s">
        <v>43</v>
      </c>
      <c r="D336" s="374" t="str">
        <f>IF(Table_1[[#This Row],[SISÄLLÖN NIMI]]="","",1)</f>
        <v/>
      </c>
      <c r="E336" s="375"/>
      <c r="F336" s="375"/>
      <c r="G336" s="373" t="s">
        <v>57</v>
      </c>
      <c r="H336" s="376" t="s">
        <v>57</v>
      </c>
      <c r="I336" s="377" t="s">
        <v>57</v>
      </c>
      <c r="J336" s="378" t="s">
        <v>47</v>
      </c>
      <c r="K336" s="376" t="s">
        <v>57</v>
      </c>
      <c r="L336" s="379" t="s">
        <v>57</v>
      </c>
      <c r="M336" s="380"/>
      <c r="N336" s="381" t="s">
        <v>57</v>
      </c>
      <c r="O336" s="382"/>
      <c r="P336" s="380"/>
      <c r="Q336" s="380"/>
      <c r="R336" s="383"/>
      <c r="S336" s="384">
        <f>IF(Table_1[[#This Row],[Kesto (min) /tapaaminen]]&lt;1,0,(Table_1[[#This Row],[Sisältöjen määrä 
]]*Table_1[[#This Row],[Kesto (min) /tapaaminen]]*Table_1[[#This Row],[Tapaamis-kerrat /osallistuja]]))</f>
        <v>0</v>
      </c>
      <c r="T336" s="355" t="str">
        <f>IF(Table_1[[#This Row],[SISÄLLÖN NIMI]]="","",IF(Table_1[[#This Row],[Toteutuminen]]="Ei osallistujia",0,IF(Table_1[[#This Row],[Toteutuminen]]="Peruttu",0,1)))</f>
        <v/>
      </c>
      <c r="U336" s="385"/>
      <c r="V336" s="374"/>
      <c r="W336" s="386"/>
      <c r="X336" s="387">
        <f>Table_1[[#This Row],[Kävijämäärä a) lapset]]+Table_1[[#This Row],[Kävijämäärä b) aikuiset]]</f>
        <v>0</v>
      </c>
      <c r="Y336" s="387">
        <f>IF(Table_1[[#This Row],[Kokonaiskävijämäärä]]&lt;1,0,Table_1[[#This Row],[Kävijämäärä a) lapset]]*Table_1[[#This Row],[Tapaamis-kerrat /osallistuja]])</f>
        <v>0</v>
      </c>
      <c r="Z336" s="387">
        <f>IF(Table_1[[#This Row],[Kokonaiskävijämäärä]]&lt;1,0,Table_1[[#This Row],[Kävijämäärä b) aikuiset]]*Table_1[[#This Row],[Tapaamis-kerrat /osallistuja]])</f>
        <v>0</v>
      </c>
      <c r="AA336" s="387">
        <f>IF(Table_1[[#This Row],[Kokonaiskävijämäärä]]&lt;1,0,Table_1[[#This Row],[Kokonaiskävijämäärä]]*Table_1[[#This Row],[Tapaamis-kerrat /osallistuja]])</f>
        <v>0</v>
      </c>
      <c r="AB336" s="379" t="s">
        <v>57</v>
      </c>
      <c r="AC336" s="418"/>
      <c r="AD336" s="456"/>
      <c r="AE336" s="464"/>
      <c r="AF336" s="388" t="s">
        <v>57</v>
      </c>
      <c r="AG336" s="389" t="s">
        <v>57</v>
      </c>
      <c r="AH336" s="390" t="s">
        <v>57</v>
      </c>
      <c r="AI336" s="390" t="s">
        <v>57</v>
      </c>
      <c r="AJ336" s="391" t="s">
        <v>56</v>
      </c>
      <c r="AK336" s="392" t="s">
        <v>57</v>
      </c>
      <c r="AL336" s="392" t="s">
        <v>57</v>
      </c>
      <c r="AM336" s="392" t="s">
        <v>57</v>
      </c>
      <c r="AN336" s="393" t="s">
        <v>57</v>
      </c>
      <c r="AO336" s="394" t="s">
        <v>57</v>
      </c>
    </row>
    <row r="337" spans="1:41" ht="15.75" customHeight="1" x14ac:dyDescent="0.3">
      <c r="A337" s="395"/>
      <c r="B337" s="372"/>
      <c r="C337" s="373" t="s">
        <v>43</v>
      </c>
      <c r="D337" s="374" t="str">
        <f>IF(Table_1[[#This Row],[SISÄLLÖN NIMI]]="","",1)</f>
        <v/>
      </c>
      <c r="E337" s="375"/>
      <c r="F337" s="375"/>
      <c r="G337" s="373" t="s">
        <v>57</v>
      </c>
      <c r="H337" s="376" t="s">
        <v>57</v>
      </c>
      <c r="I337" s="377" t="s">
        <v>57</v>
      </c>
      <c r="J337" s="378" t="s">
        <v>47</v>
      </c>
      <c r="K337" s="376" t="s">
        <v>57</v>
      </c>
      <c r="L337" s="379" t="s">
        <v>57</v>
      </c>
      <c r="M337" s="380"/>
      <c r="N337" s="381" t="s">
        <v>57</v>
      </c>
      <c r="O337" s="382"/>
      <c r="P337" s="380"/>
      <c r="Q337" s="380"/>
      <c r="R337" s="383"/>
      <c r="S337" s="384">
        <f>IF(Table_1[[#This Row],[Kesto (min) /tapaaminen]]&lt;1,0,(Table_1[[#This Row],[Sisältöjen määrä 
]]*Table_1[[#This Row],[Kesto (min) /tapaaminen]]*Table_1[[#This Row],[Tapaamis-kerrat /osallistuja]]))</f>
        <v>0</v>
      </c>
      <c r="T337" s="355" t="str">
        <f>IF(Table_1[[#This Row],[SISÄLLÖN NIMI]]="","",IF(Table_1[[#This Row],[Toteutuminen]]="Ei osallistujia",0,IF(Table_1[[#This Row],[Toteutuminen]]="Peruttu",0,1)))</f>
        <v/>
      </c>
      <c r="U337" s="385"/>
      <c r="V337" s="374"/>
      <c r="W337" s="386"/>
      <c r="X337" s="387">
        <f>Table_1[[#This Row],[Kävijämäärä a) lapset]]+Table_1[[#This Row],[Kävijämäärä b) aikuiset]]</f>
        <v>0</v>
      </c>
      <c r="Y337" s="387">
        <f>IF(Table_1[[#This Row],[Kokonaiskävijämäärä]]&lt;1,0,Table_1[[#This Row],[Kävijämäärä a) lapset]]*Table_1[[#This Row],[Tapaamis-kerrat /osallistuja]])</f>
        <v>0</v>
      </c>
      <c r="Z337" s="387">
        <f>IF(Table_1[[#This Row],[Kokonaiskävijämäärä]]&lt;1,0,Table_1[[#This Row],[Kävijämäärä b) aikuiset]]*Table_1[[#This Row],[Tapaamis-kerrat /osallistuja]])</f>
        <v>0</v>
      </c>
      <c r="AA337" s="387">
        <f>IF(Table_1[[#This Row],[Kokonaiskävijämäärä]]&lt;1,0,Table_1[[#This Row],[Kokonaiskävijämäärä]]*Table_1[[#This Row],[Tapaamis-kerrat /osallistuja]])</f>
        <v>0</v>
      </c>
      <c r="AB337" s="379" t="s">
        <v>57</v>
      </c>
      <c r="AC337" s="418"/>
      <c r="AD337" s="456"/>
      <c r="AE337" s="464"/>
      <c r="AF337" s="388" t="s">
        <v>57</v>
      </c>
      <c r="AG337" s="389" t="s">
        <v>57</v>
      </c>
      <c r="AH337" s="390" t="s">
        <v>57</v>
      </c>
      <c r="AI337" s="390" t="s">
        <v>57</v>
      </c>
      <c r="AJ337" s="391" t="s">
        <v>56</v>
      </c>
      <c r="AK337" s="392" t="s">
        <v>57</v>
      </c>
      <c r="AL337" s="392" t="s">
        <v>57</v>
      </c>
      <c r="AM337" s="392" t="s">
        <v>57</v>
      </c>
      <c r="AN337" s="393" t="s">
        <v>57</v>
      </c>
      <c r="AO337" s="394" t="s">
        <v>57</v>
      </c>
    </row>
    <row r="338" spans="1:41" ht="15.75" customHeight="1" x14ac:dyDescent="0.3">
      <c r="A338" s="395"/>
      <c r="B338" s="372"/>
      <c r="C338" s="373" t="s">
        <v>43</v>
      </c>
      <c r="D338" s="374" t="str">
        <f>IF(Table_1[[#This Row],[SISÄLLÖN NIMI]]="","",1)</f>
        <v/>
      </c>
      <c r="E338" s="375"/>
      <c r="F338" s="375"/>
      <c r="G338" s="373" t="s">
        <v>57</v>
      </c>
      <c r="H338" s="376" t="s">
        <v>57</v>
      </c>
      <c r="I338" s="377" t="s">
        <v>57</v>
      </c>
      <c r="J338" s="378" t="s">
        <v>47</v>
      </c>
      <c r="K338" s="376" t="s">
        <v>57</v>
      </c>
      <c r="L338" s="379" t="s">
        <v>57</v>
      </c>
      <c r="M338" s="380"/>
      <c r="N338" s="381" t="s">
        <v>57</v>
      </c>
      <c r="O338" s="382"/>
      <c r="P338" s="380"/>
      <c r="Q338" s="380"/>
      <c r="R338" s="383"/>
      <c r="S338" s="384">
        <f>IF(Table_1[[#This Row],[Kesto (min) /tapaaminen]]&lt;1,0,(Table_1[[#This Row],[Sisältöjen määrä 
]]*Table_1[[#This Row],[Kesto (min) /tapaaminen]]*Table_1[[#This Row],[Tapaamis-kerrat /osallistuja]]))</f>
        <v>0</v>
      </c>
      <c r="T338" s="355" t="str">
        <f>IF(Table_1[[#This Row],[SISÄLLÖN NIMI]]="","",IF(Table_1[[#This Row],[Toteutuminen]]="Ei osallistujia",0,IF(Table_1[[#This Row],[Toteutuminen]]="Peruttu",0,1)))</f>
        <v/>
      </c>
      <c r="U338" s="385"/>
      <c r="V338" s="374"/>
      <c r="W338" s="386"/>
      <c r="X338" s="387">
        <f>Table_1[[#This Row],[Kävijämäärä a) lapset]]+Table_1[[#This Row],[Kävijämäärä b) aikuiset]]</f>
        <v>0</v>
      </c>
      <c r="Y338" s="387">
        <f>IF(Table_1[[#This Row],[Kokonaiskävijämäärä]]&lt;1,0,Table_1[[#This Row],[Kävijämäärä a) lapset]]*Table_1[[#This Row],[Tapaamis-kerrat /osallistuja]])</f>
        <v>0</v>
      </c>
      <c r="Z338" s="387">
        <f>IF(Table_1[[#This Row],[Kokonaiskävijämäärä]]&lt;1,0,Table_1[[#This Row],[Kävijämäärä b) aikuiset]]*Table_1[[#This Row],[Tapaamis-kerrat /osallistuja]])</f>
        <v>0</v>
      </c>
      <c r="AA338" s="387">
        <f>IF(Table_1[[#This Row],[Kokonaiskävijämäärä]]&lt;1,0,Table_1[[#This Row],[Kokonaiskävijämäärä]]*Table_1[[#This Row],[Tapaamis-kerrat /osallistuja]])</f>
        <v>0</v>
      </c>
      <c r="AB338" s="379" t="s">
        <v>57</v>
      </c>
      <c r="AC338" s="418"/>
      <c r="AD338" s="456"/>
      <c r="AE338" s="464"/>
      <c r="AF338" s="388" t="s">
        <v>57</v>
      </c>
      <c r="AG338" s="389" t="s">
        <v>57</v>
      </c>
      <c r="AH338" s="390" t="s">
        <v>57</v>
      </c>
      <c r="AI338" s="390" t="s">
        <v>57</v>
      </c>
      <c r="AJ338" s="391" t="s">
        <v>56</v>
      </c>
      <c r="AK338" s="392" t="s">
        <v>57</v>
      </c>
      <c r="AL338" s="392" t="s">
        <v>57</v>
      </c>
      <c r="AM338" s="392" t="s">
        <v>57</v>
      </c>
      <c r="AN338" s="393" t="s">
        <v>57</v>
      </c>
      <c r="AO338" s="394" t="s">
        <v>57</v>
      </c>
    </row>
    <row r="339" spans="1:41" ht="15.75" customHeight="1" x14ac:dyDescent="0.3">
      <c r="A339" s="395"/>
      <c r="B339" s="372"/>
      <c r="C339" s="373" t="s">
        <v>43</v>
      </c>
      <c r="D339" s="374" t="str">
        <f>IF(Table_1[[#This Row],[SISÄLLÖN NIMI]]="","",1)</f>
        <v/>
      </c>
      <c r="E339" s="375"/>
      <c r="F339" s="375"/>
      <c r="G339" s="373" t="s">
        <v>57</v>
      </c>
      <c r="H339" s="376" t="s">
        <v>57</v>
      </c>
      <c r="I339" s="377" t="s">
        <v>57</v>
      </c>
      <c r="J339" s="378" t="s">
        <v>47</v>
      </c>
      <c r="K339" s="376" t="s">
        <v>57</v>
      </c>
      <c r="L339" s="379" t="s">
        <v>57</v>
      </c>
      <c r="M339" s="380"/>
      <c r="N339" s="381" t="s">
        <v>57</v>
      </c>
      <c r="O339" s="382"/>
      <c r="P339" s="380"/>
      <c r="Q339" s="380"/>
      <c r="R339" s="383"/>
      <c r="S339" s="384">
        <f>IF(Table_1[[#This Row],[Kesto (min) /tapaaminen]]&lt;1,0,(Table_1[[#This Row],[Sisältöjen määrä 
]]*Table_1[[#This Row],[Kesto (min) /tapaaminen]]*Table_1[[#This Row],[Tapaamis-kerrat /osallistuja]]))</f>
        <v>0</v>
      </c>
      <c r="T339" s="355" t="str">
        <f>IF(Table_1[[#This Row],[SISÄLLÖN NIMI]]="","",IF(Table_1[[#This Row],[Toteutuminen]]="Ei osallistujia",0,IF(Table_1[[#This Row],[Toteutuminen]]="Peruttu",0,1)))</f>
        <v/>
      </c>
      <c r="U339" s="385"/>
      <c r="V339" s="374"/>
      <c r="W339" s="386"/>
      <c r="X339" s="387">
        <f>Table_1[[#This Row],[Kävijämäärä a) lapset]]+Table_1[[#This Row],[Kävijämäärä b) aikuiset]]</f>
        <v>0</v>
      </c>
      <c r="Y339" s="387">
        <f>IF(Table_1[[#This Row],[Kokonaiskävijämäärä]]&lt;1,0,Table_1[[#This Row],[Kävijämäärä a) lapset]]*Table_1[[#This Row],[Tapaamis-kerrat /osallistuja]])</f>
        <v>0</v>
      </c>
      <c r="Z339" s="387">
        <f>IF(Table_1[[#This Row],[Kokonaiskävijämäärä]]&lt;1,0,Table_1[[#This Row],[Kävijämäärä b) aikuiset]]*Table_1[[#This Row],[Tapaamis-kerrat /osallistuja]])</f>
        <v>0</v>
      </c>
      <c r="AA339" s="387">
        <f>IF(Table_1[[#This Row],[Kokonaiskävijämäärä]]&lt;1,0,Table_1[[#This Row],[Kokonaiskävijämäärä]]*Table_1[[#This Row],[Tapaamis-kerrat /osallistuja]])</f>
        <v>0</v>
      </c>
      <c r="AB339" s="379" t="s">
        <v>57</v>
      </c>
      <c r="AC339" s="418"/>
      <c r="AD339" s="456"/>
      <c r="AE339" s="464"/>
      <c r="AF339" s="388" t="s">
        <v>57</v>
      </c>
      <c r="AG339" s="389" t="s">
        <v>57</v>
      </c>
      <c r="AH339" s="390" t="s">
        <v>57</v>
      </c>
      <c r="AI339" s="390" t="s">
        <v>57</v>
      </c>
      <c r="AJ339" s="391" t="s">
        <v>56</v>
      </c>
      <c r="AK339" s="392" t="s">
        <v>57</v>
      </c>
      <c r="AL339" s="392" t="s">
        <v>57</v>
      </c>
      <c r="AM339" s="392" t="s">
        <v>57</v>
      </c>
      <c r="AN339" s="393" t="s">
        <v>57</v>
      </c>
      <c r="AO339" s="394" t="s">
        <v>57</v>
      </c>
    </row>
    <row r="340" spans="1:41" ht="15.75" customHeight="1" x14ac:dyDescent="0.3">
      <c r="A340" s="395"/>
      <c r="B340" s="372"/>
      <c r="C340" s="373" t="s">
        <v>43</v>
      </c>
      <c r="D340" s="374" t="str">
        <f>IF(Table_1[[#This Row],[SISÄLLÖN NIMI]]="","",1)</f>
        <v/>
      </c>
      <c r="E340" s="375"/>
      <c r="F340" s="375"/>
      <c r="G340" s="373" t="s">
        <v>57</v>
      </c>
      <c r="H340" s="376" t="s">
        <v>57</v>
      </c>
      <c r="I340" s="377" t="s">
        <v>57</v>
      </c>
      <c r="J340" s="378" t="s">
        <v>47</v>
      </c>
      <c r="K340" s="376" t="s">
        <v>57</v>
      </c>
      <c r="L340" s="379" t="s">
        <v>57</v>
      </c>
      <c r="M340" s="380"/>
      <c r="N340" s="381" t="s">
        <v>57</v>
      </c>
      <c r="O340" s="382"/>
      <c r="P340" s="380"/>
      <c r="Q340" s="380"/>
      <c r="R340" s="383"/>
      <c r="S340" s="384">
        <f>IF(Table_1[[#This Row],[Kesto (min) /tapaaminen]]&lt;1,0,(Table_1[[#This Row],[Sisältöjen määrä 
]]*Table_1[[#This Row],[Kesto (min) /tapaaminen]]*Table_1[[#This Row],[Tapaamis-kerrat /osallistuja]]))</f>
        <v>0</v>
      </c>
      <c r="T340" s="355" t="str">
        <f>IF(Table_1[[#This Row],[SISÄLLÖN NIMI]]="","",IF(Table_1[[#This Row],[Toteutuminen]]="Ei osallistujia",0,IF(Table_1[[#This Row],[Toteutuminen]]="Peruttu",0,1)))</f>
        <v/>
      </c>
      <c r="U340" s="385"/>
      <c r="V340" s="374"/>
      <c r="W340" s="386"/>
      <c r="X340" s="387">
        <f>Table_1[[#This Row],[Kävijämäärä a) lapset]]+Table_1[[#This Row],[Kävijämäärä b) aikuiset]]</f>
        <v>0</v>
      </c>
      <c r="Y340" s="387">
        <f>IF(Table_1[[#This Row],[Kokonaiskävijämäärä]]&lt;1,0,Table_1[[#This Row],[Kävijämäärä a) lapset]]*Table_1[[#This Row],[Tapaamis-kerrat /osallistuja]])</f>
        <v>0</v>
      </c>
      <c r="Z340" s="387">
        <f>IF(Table_1[[#This Row],[Kokonaiskävijämäärä]]&lt;1,0,Table_1[[#This Row],[Kävijämäärä b) aikuiset]]*Table_1[[#This Row],[Tapaamis-kerrat /osallistuja]])</f>
        <v>0</v>
      </c>
      <c r="AA340" s="387">
        <f>IF(Table_1[[#This Row],[Kokonaiskävijämäärä]]&lt;1,0,Table_1[[#This Row],[Kokonaiskävijämäärä]]*Table_1[[#This Row],[Tapaamis-kerrat /osallistuja]])</f>
        <v>0</v>
      </c>
      <c r="AB340" s="379" t="s">
        <v>57</v>
      </c>
      <c r="AC340" s="418"/>
      <c r="AD340" s="456"/>
      <c r="AE340" s="464"/>
      <c r="AF340" s="388" t="s">
        <v>57</v>
      </c>
      <c r="AG340" s="389" t="s">
        <v>57</v>
      </c>
      <c r="AH340" s="390" t="s">
        <v>57</v>
      </c>
      <c r="AI340" s="390" t="s">
        <v>57</v>
      </c>
      <c r="AJ340" s="391" t="s">
        <v>56</v>
      </c>
      <c r="AK340" s="392" t="s">
        <v>57</v>
      </c>
      <c r="AL340" s="392" t="s">
        <v>57</v>
      </c>
      <c r="AM340" s="392" t="s">
        <v>57</v>
      </c>
      <c r="AN340" s="393" t="s">
        <v>57</v>
      </c>
      <c r="AO340" s="394" t="s">
        <v>57</v>
      </c>
    </row>
    <row r="341" spans="1:41" ht="15.75" customHeight="1" x14ac:dyDescent="0.3">
      <c r="A341" s="395"/>
      <c r="B341" s="372"/>
      <c r="C341" s="396" t="s">
        <v>43</v>
      </c>
      <c r="D341" s="374" t="str">
        <f>IF(Table_1[[#This Row],[SISÄLLÖN NIMI]]="","",1)</f>
        <v/>
      </c>
      <c r="E341" s="397"/>
      <c r="F341" s="397"/>
      <c r="G341" s="373" t="s">
        <v>57</v>
      </c>
      <c r="H341" s="376" t="s">
        <v>57</v>
      </c>
      <c r="I341" s="398" t="s">
        <v>57</v>
      </c>
      <c r="J341" s="378" t="s">
        <v>47</v>
      </c>
      <c r="K341" s="399" t="s">
        <v>57</v>
      </c>
      <c r="L341" s="379" t="s">
        <v>57</v>
      </c>
      <c r="M341" s="400"/>
      <c r="N341" s="401" t="s">
        <v>57</v>
      </c>
      <c r="O341" s="382"/>
      <c r="P341" s="400"/>
      <c r="Q341" s="400"/>
      <c r="R341" s="402"/>
      <c r="S341" s="384">
        <f>IF(Table_1[[#This Row],[Kesto (min) /tapaaminen]]&lt;1,0,(Table_1[[#This Row],[Sisältöjen määrä 
]]*Table_1[[#This Row],[Kesto (min) /tapaaminen]]*Table_1[[#This Row],[Tapaamis-kerrat /osallistuja]]))</f>
        <v>0</v>
      </c>
      <c r="T341" s="356" t="str">
        <f>IF(Table_1[[#This Row],[SISÄLLÖN NIMI]]="","",IF(Table_1[[#This Row],[Toteutuminen]]="Ei osallistujia",0,IF(Table_1[[#This Row],[Toteutuminen]]="Peruttu",0,1)))</f>
        <v/>
      </c>
      <c r="U341" s="403"/>
      <c r="V341" s="404"/>
      <c r="W341" s="405"/>
      <c r="X341" s="387">
        <f>Table_1[[#This Row],[Kävijämäärä a) lapset]]+Table_1[[#This Row],[Kävijämäärä b) aikuiset]]</f>
        <v>0</v>
      </c>
      <c r="Y341" s="387">
        <f>IF(Table_1[[#This Row],[Kokonaiskävijämäärä]]&lt;1,0,Table_1[[#This Row],[Kävijämäärä a) lapset]]*Table_1[[#This Row],[Tapaamis-kerrat /osallistuja]])</f>
        <v>0</v>
      </c>
      <c r="Z341" s="387">
        <f>IF(Table_1[[#This Row],[Kokonaiskävijämäärä]]&lt;1,0,Table_1[[#This Row],[Kävijämäärä b) aikuiset]]*Table_1[[#This Row],[Tapaamis-kerrat /osallistuja]])</f>
        <v>0</v>
      </c>
      <c r="AA341" s="387">
        <f>IF(Table_1[[#This Row],[Kokonaiskävijämäärä]]&lt;1,0,Table_1[[#This Row],[Kokonaiskävijämäärä]]*Table_1[[#This Row],[Tapaamis-kerrat /osallistuja]])</f>
        <v>0</v>
      </c>
      <c r="AB341" s="379" t="s">
        <v>57</v>
      </c>
      <c r="AC341" s="418"/>
      <c r="AD341" s="456"/>
      <c r="AE341" s="464"/>
      <c r="AF341" s="388" t="s">
        <v>57</v>
      </c>
      <c r="AG341" s="389" t="s">
        <v>57</v>
      </c>
      <c r="AH341" s="390" t="s">
        <v>57</v>
      </c>
      <c r="AI341" s="390" t="s">
        <v>57</v>
      </c>
      <c r="AJ341" s="391" t="s">
        <v>56</v>
      </c>
      <c r="AK341" s="392" t="s">
        <v>57</v>
      </c>
      <c r="AL341" s="392" t="s">
        <v>57</v>
      </c>
      <c r="AM341" s="392" t="s">
        <v>57</v>
      </c>
      <c r="AN341" s="393" t="s">
        <v>57</v>
      </c>
      <c r="AO341" s="394" t="s">
        <v>57</v>
      </c>
    </row>
    <row r="342" spans="1:41" ht="15.75" customHeight="1" x14ac:dyDescent="0.3">
      <c r="A342" s="395"/>
      <c r="B342" s="372"/>
      <c r="C342" s="396" t="s">
        <v>43</v>
      </c>
      <c r="D342" s="374" t="str">
        <f>IF(Table_1[[#This Row],[SISÄLLÖN NIMI]]="","",1)</f>
        <v/>
      </c>
      <c r="E342" s="397"/>
      <c r="F342" s="397"/>
      <c r="G342" s="373" t="s">
        <v>57</v>
      </c>
      <c r="H342" s="376" t="s">
        <v>57</v>
      </c>
      <c r="I342" s="398" t="s">
        <v>57</v>
      </c>
      <c r="J342" s="378" t="s">
        <v>47</v>
      </c>
      <c r="K342" s="399" t="s">
        <v>57</v>
      </c>
      <c r="L342" s="379" t="s">
        <v>57</v>
      </c>
      <c r="M342" s="400"/>
      <c r="N342" s="401" t="s">
        <v>57</v>
      </c>
      <c r="O342" s="382"/>
      <c r="P342" s="400"/>
      <c r="Q342" s="400"/>
      <c r="R342" s="402"/>
      <c r="S342" s="384">
        <f>IF(Table_1[[#This Row],[Kesto (min) /tapaaminen]]&lt;1,0,(Table_1[[#This Row],[Sisältöjen määrä 
]]*Table_1[[#This Row],[Kesto (min) /tapaaminen]]*Table_1[[#This Row],[Tapaamis-kerrat /osallistuja]]))</f>
        <v>0</v>
      </c>
      <c r="T342" s="356" t="str">
        <f>IF(Table_1[[#This Row],[SISÄLLÖN NIMI]]="","",IF(Table_1[[#This Row],[Toteutuminen]]="Ei osallistujia",0,IF(Table_1[[#This Row],[Toteutuminen]]="Peruttu",0,1)))</f>
        <v/>
      </c>
      <c r="U342" s="403"/>
      <c r="V342" s="404"/>
      <c r="W342" s="405"/>
      <c r="X342" s="387">
        <f>Table_1[[#This Row],[Kävijämäärä a) lapset]]+Table_1[[#This Row],[Kävijämäärä b) aikuiset]]</f>
        <v>0</v>
      </c>
      <c r="Y342" s="387">
        <f>IF(Table_1[[#This Row],[Kokonaiskävijämäärä]]&lt;1,0,Table_1[[#This Row],[Kävijämäärä a) lapset]]*Table_1[[#This Row],[Tapaamis-kerrat /osallistuja]])</f>
        <v>0</v>
      </c>
      <c r="Z342" s="387">
        <f>IF(Table_1[[#This Row],[Kokonaiskävijämäärä]]&lt;1,0,Table_1[[#This Row],[Kävijämäärä b) aikuiset]]*Table_1[[#This Row],[Tapaamis-kerrat /osallistuja]])</f>
        <v>0</v>
      </c>
      <c r="AA342" s="387">
        <f>IF(Table_1[[#This Row],[Kokonaiskävijämäärä]]&lt;1,0,Table_1[[#This Row],[Kokonaiskävijämäärä]]*Table_1[[#This Row],[Tapaamis-kerrat /osallistuja]])</f>
        <v>0</v>
      </c>
      <c r="AB342" s="379" t="s">
        <v>57</v>
      </c>
      <c r="AC342" s="418"/>
      <c r="AD342" s="456"/>
      <c r="AE342" s="464"/>
      <c r="AF342" s="388" t="s">
        <v>57</v>
      </c>
      <c r="AG342" s="389" t="s">
        <v>57</v>
      </c>
      <c r="AH342" s="390" t="s">
        <v>57</v>
      </c>
      <c r="AI342" s="390" t="s">
        <v>57</v>
      </c>
      <c r="AJ342" s="391" t="s">
        <v>56</v>
      </c>
      <c r="AK342" s="392" t="s">
        <v>57</v>
      </c>
      <c r="AL342" s="392" t="s">
        <v>57</v>
      </c>
      <c r="AM342" s="392" t="s">
        <v>57</v>
      </c>
      <c r="AN342" s="393" t="s">
        <v>57</v>
      </c>
      <c r="AO342" s="394" t="s">
        <v>57</v>
      </c>
    </row>
    <row r="343" spans="1:41" ht="15.75" customHeight="1" x14ac:dyDescent="0.3">
      <c r="A343" s="395"/>
      <c r="B343" s="372"/>
      <c r="C343" s="396" t="s">
        <v>43</v>
      </c>
      <c r="D343" s="374" t="str">
        <f>IF(Table_1[[#This Row],[SISÄLLÖN NIMI]]="","",1)</f>
        <v/>
      </c>
      <c r="E343" s="397"/>
      <c r="F343" s="397"/>
      <c r="G343" s="373" t="s">
        <v>57</v>
      </c>
      <c r="H343" s="376" t="s">
        <v>57</v>
      </c>
      <c r="I343" s="398" t="s">
        <v>57</v>
      </c>
      <c r="J343" s="378" t="s">
        <v>47</v>
      </c>
      <c r="K343" s="399" t="s">
        <v>57</v>
      </c>
      <c r="L343" s="379" t="s">
        <v>57</v>
      </c>
      <c r="M343" s="400"/>
      <c r="N343" s="401" t="s">
        <v>57</v>
      </c>
      <c r="O343" s="382"/>
      <c r="P343" s="400"/>
      <c r="Q343" s="400"/>
      <c r="R343" s="402"/>
      <c r="S343" s="384">
        <f>IF(Table_1[[#This Row],[Kesto (min) /tapaaminen]]&lt;1,0,(Table_1[[#This Row],[Sisältöjen määrä 
]]*Table_1[[#This Row],[Kesto (min) /tapaaminen]]*Table_1[[#This Row],[Tapaamis-kerrat /osallistuja]]))</f>
        <v>0</v>
      </c>
      <c r="T343" s="356" t="str">
        <f>IF(Table_1[[#This Row],[SISÄLLÖN NIMI]]="","",IF(Table_1[[#This Row],[Toteutuminen]]="Ei osallistujia",0,IF(Table_1[[#This Row],[Toteutuminen]]="Peruttu",0,1)))</f>
        <v/>
      </c>
      <c r="U343" s="403"/>
      <c r="V343" s="404"/>
      <c r="W343" s="405"/>
      <c r="X343" s="387">
        <f>Table_1[[#This Row],[Kävijämäärä a) lapset]]+Table_1[[#This Row],[Kävijämäärä b) aikuiset]]</f>
        <v>0</v>
      </c>
      <c r="Y343" s="387">
        <f>IF(Table_1[[#This Row],[Kokonaiskävijämäärä]]&lt;1,0,Table_1[[#This Row],[Kävijämäärä a) lapset]]*Table_1[[#This Row],[Tapaamis-kerrat /osallistuja]])</f>
        <v>0</v>
      </c>
      <c r="Z343" s="387">
        <f>IF(Table_1[[#This Row],[Kokonaiskävijämäärä]]&lt;1,0,Table_1[[#This Row],[Kävijämäärä b) aikuiset]]*Table_1[[#This Row],[Tapaamis-kerrat /osallistuja]])</f>
        <v>0</v>
      </c>
      <c r="AA343" s="387">
        <f>IF(Table_1[[#This Row],[Kokonaiskävijämäärä]]&lt;1,0,Table_1[[#This Row],[Kokonaiskävijämäärä]]*Table_1[[#This Row],[Tapaamis-kerrat /osallistuja]])</f>
        <v>0</v>
      </c>
      <c r="AB343" s="379" t="s">
        <v>57</v>
      </c>
      <c r="AC343" s="418"/>
      <c r="AD343" s="456"/>
      <c r="AE343" s="464"/>
      <c r="AF343" s="388" t="s">
        <v>57</v>
      </c>
      <c r="AG343" s="389" t="s">
        <v>57</v>
      </c>
      <c r="AH343" s="390" t="s">
        <v>57</v>
      </c>
      <c r="AI343" s="390" t="s">
        <v>57</v>
      </c>
      <c r="AJ343" s="391" t="s">
        <v>56</v>
      </c>
      <c r="AK343" s="392" t="s">
        <v>57</v>
      </c>
      <c r="AL343" s="392" t="s">
        <v>57</v>
      </c>
      <c r="AM343" s="392" t="s">
        <v>57</v>
      </c>
      <c r="AN343" s="393" t="s">
        <v>57</v>
      </c>
      <c r="AO343" s="394" t="s">
        <v>57</v>
      </c>
    </row>
    <row r="344" spans="1:41" ht="15.75" customHeight="1" x14ac:dyDescent="0.3">
      <c r="A344" s="395"/>
      <c r="B344" s="372"/>
      <c r="C344" s="396" t="s">
        <v>43</v>
      </c>
      <c r="D344" s="374" t="str">
        <f>IF(Table_1[[#This Row],[SISÄLLÖN NIMI]]="","",1)</f>
        <v/>
      </c>
      <c r="E344" s="397"/>
      <c r="F344" s="397"/>
      <c r="G344" s="373" t="s">
        <v>57</v>
      </c>
      <c r="H344" s="376" t="s">
        <v>57</v>
      </c>
      <c r="I344" s="398" t="s">
        <v>57</v>
      </c>
      <c r="J344" s="378" t="s">
        <v>47</v>
      </c>
      <c r="K344" s="399" t="s">
        <v>57</v>
      </c>
      <c r="L344" s="379" t="s">
        <v>57</v>
      </c>
      <c r="M344" s="400"/>
      <c r="N344" s="401" t="s">
        <v>57</v>
      </c>
      <c r="O344" s="382"/>
      <c r="P344" s="400"/>
      <c r="Q344" s="400"/>
      <c r="R344" s="402"/>
      <c r="S344" s="384">
        <f>IF(Table_1[[#This Row],[Kesto (min) /tapaaminen]]&lt;1,0,(Table_1[[#This Row],[Sisältöjen määrä 
]]*Table_1[[#This Row],[Kesto (min) /tapaaminen]]*Table_1[[#This Row],[Tapaamis-kerrat /osallistuja]]))</f>
        <v>0</v>
      </c>
      <c r="T344" s="356" t="str">
        <f>IF(Table_1[[#This Row],[SISÄLLÖN NIMI]]="","",IF(Table_1[[#This Row],[Toteutuminen]]="Ei osallistujia",0,IF(Table_1[[#This Row],[Toteutuminen]]="Peruttu",0,1)))</f>
        <v/>
      </c>
      <c r="U344" s="403"/>
      <c r="V344" s="404"/>
      <c r="W344" s="405"/>
      <c r="X344" s="387">
        <f>Table_1[[#This Row],[Kävijämäärä a) lapset]]+Table_1[[#This Row],[Kävijämäärä b) aikuiset]]</f>
        <v>0</v>
      </c>
      <c r="Y344" s="387">
        <f>IF(Table_1[[#This Row],[Kokonaiskävijämäärä]]&lt;1,0,Table_1[[#This Row],[Kävijämäärä a) lapset]]*Table_1[[#This Row],[Tapaamis-kerrat /osallistuja]])</f>
        <v>0</v>
      </c>
      <c r="Z344" s="387">
        <f>IF(Table_1[[#This Row],[Kokonaiskävijämäärä]]&lt;1,0,Table_1[[#This Row],[Kävijämäärä b) aikuiset]]*Table_1[[#This Row],[Tapaamis-kerrat /osallistuja]])</f>
        <v>0</v>
      </c>
      <c r="AA344" s="387">
        <f>IF(Table_1[[#This Row],[Kokonaiskävijämäärä]]&lt;1,0,Table_1[[#This Row],[Kokonaiskävijämäärä]]*Table_1[[#This Row],[Tapaamis-kerrat /osallistuja]])</f>
        <v>0</v>
      </c>
      <c r="AB344" s="379" t="s">
        <v>57</v>
      </c>
      <c r="AC344" s="418"/>
      <c r="AD344" s="456"/>
      <c r="AE344" s="464"/>
      <c r="AF344" s="388" t="s">
        <v>57</v>
      </c>
      <c r="AG344" s="389" t="s">
        <v>57</v>
      </c>
      <c r="AH344" s="390" t="s">
        <v>57</v>
      </c>
      <c r="AI344" s="390" t="s">
        <v>57</v>
      </c>
      <c r="AJ344" s="391" t="s">
        <v>56</v>
      </c>
      <c r="AK344" s="392" t="s">
        <v>57</v>
      </c>
      <c r="AL344" s="392" t="s">
        <v>57</v>
      </c>
      <c r="AM344" s="392" t="s">
        <v>57</v>
      </c>
      <c r="AN344" s="393" t="s">
        <v>57</v>
      </c>
      <c r="AO344" s="394" t="s">
        <v>57</v>
      </c>
    </row>
    <row r="345" spans="1:41" ht="15.75" customHeight="1" x14ac:dyDescent="0.3">
      <c r="A345" s="395"/>
      <c r="B345" s="372"/>
      <c r="C345" s="396" t="s">
        <v>43</v>
      </c>
      <c r="D345" s="374" t="str">
        <f>IF(Table_1[[#This Row],[SISÄLLÖN NIMI]]="","",1)</f>
        <v/>
      </c>
      <c r="E345" s="397"/>
      <c r="F345" s="397"/>
      <c r="G345" s="373" t="s">
        <v>57</v>
      </c>
      <c r="H345" s="376" t="s">
        <v>57</v>
      </c>
      <c r="I345" s="398" t="s">
        <v>57</v>
      </c>
      <c r="J345" s="378" t="s">
        <v>47</v>
      </c>
      <c r="K345" s="399" t="s">
        <v>57</v>
      </c>
      <c r="L345" s="379" t="s">
        <v>57</v>
      </c>
      <c r="M345" s="400"/>
      <c r="N345" s="401" t="s">
        <v>57</v>
      </c>
      <c r="O345" s="382"/>
      <c r="P345" s="400"/>
      <c r="Q345" s="400"/>
      <c r="R345" s="402"/>
      <c r="S345" s="384">
        <f>IF(Table_1[[#This Row],[Kesto (min) /tapaaminen]]&lt;1,0,(Table_1[[#This Row],[Sisältöjen määrä 
]]*Table_1[[#This Row],[Kesto (min) /tapaaminen]]*Table_1[[#This Row],[Tapaamis-kerrat /osallistuja]]))</f>
        <v>0</v>
      </c>
      <c r="T345" s="356" t="str">
        <f>IF(Table_1[[#This Row],[SISÄLLÖN NIMI]]="","",IF(Table_1[[#This Row],[Toteutuminen]]="Ei osallistujia",0,IF(Table_1[[#This Row],[Toteutuminen]]="Peruttu",0,1)))</f>
        <v/>
      </c>
      <c r="U345" s="403"/>
      <c r="V345" s="404"/>
      <c r="W345" s="405"/>
      <c r="X345" s="387">
        <f>Table_1[[#This Row],[Kävijämäärä a) lapset]]+Table_1[[#This Row],[Kävijämäärä b) aikuiset]]</f>
        <v>0</v>
      </c>
      <c r="Y345" s="387">
        <f>IF(Table_1[[#This Row],[Kokonaiskävijämäärä]]&lt;1,0,Table_1[[#This Row],[Kävijämäärä a) lapset]]*Table_1[[#This Row],[Tapaamis-kerrat /osallistuja]])</f>
        <v>0</v>
      </c>
      <c r="Z345" s="387">
        <f>IF(Table_1[[#This Row],[Kokonaiskävijämäärä]]&lt;1,0,Table_1[[#This Row],[Kävijämäärä b) aikuiset]]*Table_1[[#This Row],[Tapaamis-kerrat /osallistuja]])</f>
        <v>0</v>
      </c>
      <c r="AA345" s="387">
        <f>IF(Table_1[[#This Row],[Kokonaiskävijämäärä]]&lt;1,0,Table_1[[#This Row],[Kokonaiskävijämäärä]]*Table_1[[#This Row],[Tapaamis-kerrat /osallistuja]])</f>
        <v>0</v>
      </c>
      <c r="AB345" s="379" t="s">
        <v>57</v>
      </c>
      <c r="AC345" s="418"/>
      <c r="AD345" s="456"/>
      <c r="AE345" s="464"/>
      <c r="AF345" s="388" t="s">
        <v>57</v>
      </c>
      <c r="AG345" s="389" t="s">
        <v>57</v>
      </c>
      <c r="AH345" s="390" t="s">
        <v>57</v>
      </c>
      <c r="AI345" s="390" t="s">
        <v>57</v>
      </c>
      <c r="AJ345" s="391" t="s">
        <v>56</v>
      </c>
      <c r="AK345" s="392" t="s">
        <v>57</v>
      </c>
      <c r="AL345" s="392" t="s">
        <v>57</v>
      </c>
      <c r="AM345" s="392" t="s">
        <v>57</v>
      </c>
      <c r="AN345" s="393" t="s">
        <v>57</v>
      </c>
      <c r="AO345" s="394" t="s">
        <v>57</v>
      </c>
    </row>
    <row r="346" spans="1:41" ht="15.75" customHeight="1" x14ac:dyDescent="0.3">
      <c r="A346" s="395"/>
      <c r="B346" s="372"/>
      <c r="C346" s="396" t="s">
        <v>43</v>
      </c>
      <c r="D346" s="374" t="str">
        <f>IF(Table_1[[#This Row],[SISÄLLÖN NIMI]]="","",1)</f>
        <v/>
      </c>
      <c r="E346" s="397"/>
      <c r="F346" s="397"/>
      <c r="G346" s="373" t="s">
        <v>57</v>
      </c>
      <c r="H346" s="376" t="s">
        <v>57</v>
      </c>
      <c r="I346" s="398" t="s">
        <v>57</v>
      </c>
      <c r="J346" s="378" t="s">
        <v>47</v>
      </c>
      <c r="K346" s="399" t="s">
        <v>57</v>
      </c>
      <c r="L346" s="379" t="s">
        <v>57</v>
      </c>
      <c r="M346" s="400"/>
      <c r="N346" s="401" t="s">
        <v>57</v>
      </c>
      <c r="O346" s="382"/>
      <c r="P346" s="400"/>
      <c r="Q346" s="400"/>
      <c r="R346" s="402"/>
      <c r="S346" s="384">
        <f>IF(Table_1[[#This Row],[Kesto (min) /tapaaminen]]&lt;1,0,(Table_1[[#This Row],[Sisältöjen määrä 
]]*Table_1[[#This Row],[Kesto (min) /tapaaminen]]*Table_1[[#This Row],[Tapaamis-kerrat /osallistuja]]))</f>
        <v>0</v>
      </c>
      <c r="T346" s="356" t="str">
        <f>IF(Table_1[[#This Row],[SISÄLLÖN NIMI]]="","",IF(Table_1[[#This Row],[Toteutuminen]]="Ei osallistujia",0,IF(Table_1[[#This Row],[Toteutuminen]]="Peruttu",0,1)))</f>
        <v/>
      </c>
      <c r="U346" s="403"/>
      <c r="V346" s="404"/>
      <c r="W346" s="405"/>
      <c r="X346" s="387">
        <f>Table_1[[#This Row],[Kävijämäärä a) lapset]]+Table_1[[#This Row],[Kävijämäärä b) aikuiset]]</f>
        <v>0</v>
      </c>
      <c r="Y346" s="387">
        <f>IF(Table_1[[#This Row],[Kokonaiskävijämäärä]]&lt;1,0,Table_1[[#This Row],[Kävijämäärä a) lapset]]*Table_1[[#This Row],[Tapaamis-kerrat /osallistuja]])</f>
        <v>0</v>
      </c>
      <c r="Z346" s="387">
        <f>IF(Table_1[[#This Row],[Kokonaiskävijämäärä]]&lt;1,0,Table_1[[#This Row],[Kävijämäärä b) aikuiset]]*Table_1[[#This Row],[Tapaamis-kerrat /osallistuja]])</f>
        <v>0</v>
      </c>
      <c r="AA346" s="387">
        <f>IF(Table_1[[#This Row],[Kokonaiskävijämäärä]]&lt;1,0,Table_1[[#This Row],[Kokonaiskävijämäärä]]*Table_1[[#This Row],[Tapaamis-kerrat /osallistuja]])</f>
        <v>0</v>
      </c>
      <c r="AB346" s="379" t="s">
        <v>57</v>
      </c>
      <c r="AC346" s="418"/>
      <c r="AD346" s="456"/>
      <c r="AE346" s="464"/>
      <c r="AF346" s="388" t="s">
        <v>57</v>
      </c>
      <c r="AG346" s="389" t="s">
        <v>57</v>
      </c>
      <c r="AH346" s="390" t="s">
        <v>57</v>
      </c>
      <c r="AI346" s="390" t="s">
        <v>57</v>
      </c>
      <c r="AJ346" s="391" t="s">
        <v>56</v>
      </c>
      <c r="AK346" s="392" t="s">
        <v>57</v>
      </c>
      <c r="AL346" s="392" t="s">
        <v>57</v>
      </c>
      <c r="AM346" s="392" t="s">
        <v>57</v>
      </c>
      <c r="AN346" s="393" t="s">
        <v>57</v>
      </c>
      <c r="AO346" s="394" t="s">
        <v>57</v>
      </c>
    </row>
    <row r="347" spans="1:41" ht="15.75" customHeight="1" x14ac:dyDescent="0.3">
      <c r="A347" s="395"/>
      <c r="B347" s="372"/>
      <c r="C347" s="396" t="s">
        <v>43</v>
      </c>
      <c r="D347" s="374" t="str">
        <f>IF(Table_1[[#This Row],[SISÄLLÖN NIMI]]="","",1)</f>
        <v/>
      </c>
      <c r="E347" s="397"/>
      <c r="F347" s="397"/>
      <c r="G347" s="373" t="s">
        <v>57</v>
      </c>
      <c r="H347" s="376" t="s">
        <v>57</v>
      </c>
      <c r="I347" s="398" t="s">
        <v>57</v>
      </c>
      <c r="J347" s="378" t="s">
        <v>47</v>
      </c>
      <c r="K347" s="399" t="s">
        <v>57</v>
      </c>
      <c r="L347" s="379" t="s">
        <v>57</v>
      </c>
      <c r="M347" s="400"/>
      <c r="N347" s="401" t="s">
        <v>57</v>
      </c>
      <c r="O347" s="382"/>
      <c r="P347" s="400"/>
      <c r="Q347" s="400"/>
      <c r="R347" s="402"/>
      <c r="S347" s="384">
        <f>IF(Table_1[[#This Row],[Kesto (min) /tapaaminen]]&lt;1,0,(Table_1[[#This Row],[Sisältöjen määrä 
]]*Table_1[[#This Row],[Kesto (min) /tapaaminen]]*Table_1[[#This Row],[Tapaamis-kerrat /osallistuja]]))</f>
        <v>0</v>
      </c>
      <c r="T347" s="356" t="str">
        <f>IF(Table_1[[#This Row],[SISÄLLÖN NIMI]]="","",IF(Table_1[[#This Row],[Toteutuminen]]="Ei osallistujia",0,IF(Table_1[[#This Row],[Toteutuminen]]="Peruttu",0,1)))</f>
        <v/>
      </c>
      <c r="U347" s="403"/>
      <c r="V347" s="404"/>
      <c r="W347" s="405"/>
      <c r="X347" s="387">
        <f>Table_1[[#This Row],[Kävijämäärä a) lapset]]+Table_1[[#This Row],[Kävijämäärä b) aikuiset]]</f>
        <v>0</v>
      </c>
      <c r="Y347" s="387">
        <f>IF(Table_1[[#This Row],[Kokonaiskävijämäärä]]&lt;1,0,Table_1[[#This Row],[Kävijämäärä a) lapset]]*Table_1[[#This Row],[Tapaamis-kerrat /osallistuja]])</f>
        <v>0</v>
      </c>
      <c r="Z347" s="387">
        <f>IF(Table_1[[#This Row],[Kokonaiskävijämäärä]]&lt;1,0,Table_1[[#This Row],[Kävijämäärä b) aikuiset]]*Table_1[[#This Row],[Tapaamis-kerrat /osallistuja]])</f>
        <v>0</v>
      </c>
      <c r="AA347" s="387">
        <f>IF(Table_1[[#This Row],[Kokonaiskävijämäärä]]&lt;1,0,Table_1[[#This Row],[Kokonaiskävijämäärä]]*Table_1[[#This Row],[Tapaamis-kerrat /osallistuja]])</f>
        <v>0</v>
      </c>
      <c r="AB347" s="379" t="s">
        <v>57</v>
      </c>
      <c r="AC347" s="418"/>
      <c r="AD347" s="456"/>
      <c r="AE347" s="464"/>
      <c r="AF347" s="388" t="s">
        <v>57</v>
      </c>
      <c r="AG347" s="389" t="s">
        <v>57</v>
      </c>
      <c r="AH347" s="390" t="s">
        <v>57</v>
      </c>
      <c r="AI347" s="390" t="s">
        <v>57</v>
      </c>
      <c r="AJ347" s="391" t="s">
        <v>56</v>
      </c>
      <c r="AK347" s="392" t="s">
        <v>57</v>
      </c>
      <c r="AL347" s="392" t="s">
        <v>57</v>
      </c>
      <c r="AM347" s="392" t="s">
        <v>57</v>
      </c>
      <c r="AN347" s="393" t="s">
        <v>57</v>
      </c>
      <c r="AO347" s="394" t="s">
        <v>57</v>
      </c>
    </row>
    <row r="348" spans="1:41" ht="15.75" customHeight="1" x14ac:dyDescent="0.3">
      <c r="A348" s="395"/>
      <c r="B348" s="372"/>
      <c r="C348" s="396" t="s">
        <v>43</v>
      </c>
      <c r="D348" s="374" t="str">
        <f>IF(Table_1[[#This Row],[SISÄLLÖN NIMI]]="","",1)</f>
        <v/>
      </c>
      <c r="E348" s="397"/>
      <c r="F348" s="397"/>
      <c r="G348" s="373" t="s">
        <v>57</v>
      </c>
      <c r="H348" s="376" t="s">
        <v>57</v>
      </c>
      <c r="I348" s="398" t="s">
        <v>57</v>
      </c>
      <c r="J348" s="378" t="s">
        <v>47</v>
      </c>
      <c r="K348" s="399" t="s">
        <v>57</v>
      </c>
      <c r="L348" s="379" t="s">
        <v>57</v>
      </c>
      <c r="M348" s="400"/>
      <c r="N348" s="401" t="s">
        <v>57</v>
      </c>
      <c r="O348" s="382"/>
      <c r="P348" s="400"/>
      <c r="Q348" s="400"/>
      <c r="R348" s="402"/>
      <c r="S348" s="384">
        <f>IF(Table_1[[#This Row],[Kesto (min) /tapaaminen]]&lt;1,0,(Table_1[[#This Row],[Sisältöjen määrä 
]]*Table_1[[#This Row],[Kesto (min) /tapaaminen]]*Table_1[[#This Row],[Tapaamis-kerrat /osallistuja]]))</f>
        <v>0</v>
      </c>
      <c r="T348" s="356" t="str">
        <f>IF(Table_1[[#This Row],[SISÄLLÖN NIMI]]="","",IF(Table_1[[#This Row],[Toteutuminen]]="Ei osallistujia",0,IF(Table_1[[#This Row],[Toteutuminen]]="Peruttu",0,1)))</f>
        <v/>
      </c>
      <c r="U348" s="403"/>
      <c r="V348" s="404"/>
      <c r="W348" s="405"/>
      <c r="X348" s="387">
        <f>Table_1[[#This Row],[Kävijämäärä a) lapset]]+Table_1[[#This Row],[Kävijämäärä b) aikuiset]]</f>
        <v>0</v>
      </c>
      <c r="Y348" s="387">
        <f>IF(Table_1[[#This Row],[Kokonaiskävijämäärä]]&lt;1,0,Table_1[[#This Row],[Kävijämäärä a) lapset]]*Table_1[[#This Row],[Tapaamis-kerrat /osallistuja]])</f>
        <v>0</v>
      </c>
      <c r="Z348" s="387">
        <f>IF(Table_1[[#This Row],[Kokonaiskävijämäärä]]&lt;1,0,Table_1[[#This Row],[Kävijämäärä b) aikuiset]]*Table_1[[#This Row],[Tapaamis-kerrat /osallistuja]])</f>
        <v>0</v>
      </c>
      <c r="AA348" s="387">
        <f>IF(Table_1[[#This Row],[Kokonaiskävijämäärä]]&lt;1,0,Table_1[[#This Row],[Kokonaiskävijämäärä]]*Table_1[[#This Row],[Tapaamis-kerrat /osallistuja]])</f>
        <v>0</v>
      </c>
      <c r="AB348" s="379" t="s">
        <v>57</v>
      </c>
      <c r="AC348" s="418"/>
      <c r="AD348" s="456"/>
      <c r="AE348" s="464"/>
      <c r="AF348" s="388" t="s">
        <v>57</v>
      </c>
      <c r="AG348" s="389" t="s">
        <v>57</v>
      </c>
      <c r="AH348" s="390" t="s">
        <v>57</v>
      </c>
      <c r="AI348" s="390" t="s">
        <v>57</v>
      </c>
      <c r="AJ348" s="391" t="s">
        <v>56</v>
      </c>
      <c r="AK348" s="392" t="s">
        <v>57</v>
      </c>
      <c r="AL348" s="392" t="s">
        <v>57</v>
      </c>
      <c r="AM348" s="392" t="s">
        <v>57</v>
      </c>
      <c r="AN348" s="393" t="s">
        <v>57</v>
      </c>
      <c r="AO348" s="394" t="s">
        <v>57</v>
      </c>
    </row>
    <row r="349" spans="1:41" ht="15.75" customHeight="1" x14ac:dyDescent="0.3">
      <c r="A349" s="395"/>
      <c r="B349" s="372"/>
      <c r="C349" s="396" t="s">
        <v>43</v>
      </c>
      <c r="D349" s="374" t="str">
        <f>IF(Table_1[[#This Row],[SISÄLLÖN NIMI]]="","",1)</f>
        <v/>
      </c>
      <c r="E349" s="397"/>
      <c r="F349" s="397"/>
      <c r="G349" s="373" t="s">
        <v>57</v>
      </c>
      <c r="H349" s="376" t="s">
        <v>57</v>
      </c>
      <c r="I349" s="398" t="s">
        <v>57</v>
      </c>
      <c r="J349" s="378" t="s">
        <v>47</v>
      </c>
      <c r="K349" s="399" t="s">
        <v>57</v>
      </c>
      <c r="L349" s="379" t="s">
        <v>57</v>
      </c>
      <c r="M349" s="400"/>
      <c r="N349" s="401" t="s">
        <v>57</v>
      </c>
      <c r="O349" s="382"/>
      <c r="P349" s="400"/>
      <c r="Q349" s="400"/>
      <c r="R349" s="402"/>
      <c r="S349" s="384">
        <f>IF(Table_1[[#This Row],[Kesto (min) /tapaaminen]]&lt;1,0,(Table_1[[#This Row],[Sisältöjen määrä 
]]*Table_1[[#This Row],[Kesto (min) /tapaaminen]]*Table_1[[#This Row],[Tapaamis-kerrat /osallistuja]]))</f>
        <v>0</v>
      </c>
      <c r="T349" s="356" t="str">
        <f>IF(Table_1[[#This Row],[SISÄLLÖN NIMI]]="","",IF(Table_1[[#This Row],[Toteutuminen]]="Ei osallistujia",0,IF(Table_1[[#This Row],[Toteutuminen]]="Peruttu",0,1)))</f>
        <v/>
      </c>
      <c r="U349" s="403"/>
      <c r="V349" s="404"/>
      <c r="W349" s="405"/>
      <c r="X349" s="387">
        <f>Table_1[[#This Row],[Kävijämäärä a) lapset]]+Table_1[[#This Row],[Kävijämäärä b) aikuiset]]</f>
        <v>0</v>
      </c>
      <c r="Y349" s="387">
        <f>IF(Table_1[[#This Row],[Kokonaiskävijämäärä]]&lt;1,0,Table_1[[#This Row],[Kävijämäärä a) lapset]]*Table_1[[#This Row],[Tapaamis-kerrat /osallistuja]])</f>
        <v>0</v>
      </c>
      <c r="Z349" s="387">
        <f>IF(Table_1[[#This Row],[Kokonaiskävijämäärä]]&lt;1,0,Table_1[[#This Row],[Kävijämäärä b) aikuiset]]*Table_1[[#This Row],[Tapaamis-kerrat /osallistuja]])</f>
        <v>0</v>
      </c>
      <c r="AA349" s="387">
        <f>IF(Table_1[[#This Row],[Kokonaiskävijämäärä]]&lt;1,0,Table_1[[#This Row],[Kokonaiskävijämäärä]]*Table_1[[#This Row],[Tapaamis-kerrat /osallistuja]])</f>
        <v>0</v>
      </c>
      <c r="AB349" s="379" t="s">
        <v>57</v>
      </c>
      <c r="AC349" s="418"/>
      <c r="AD349" s="456"/>
      <c r="AE349" s="464"/>
      <c r="AF349" s="388" t="s">
        <v>57</v>
      </c>
      <c r="AG349" s="389" t="s">
        <v>57</v>
      </c>
      <c r="AH349" s="390" t="s">
        <v>57</v>
      </c>
      <c r="AI349" s="390" t="s">
        <v>57</v>
      </c>
      <c r="AJ349" s="391" t="s">
        <v>56</v>
      </c>
      <c r="AK349" s="392" t="s">
        <v>57</v>
      </c>
      <c r="AL349" s="392" t="s">
        <v>57</v>
      </c>
      <c r="AM349" s="392" t="s">
        <v>57</v>
      </c>
      <c r="AN349" s="393" t="s">
        <v>57</v>
      </c>
      <c r="AO349" s="394" t="s">
        <v>57</v>
      </c>
    </row>
    <row r="350" spans="1:41" ht="15.75" customHeight="1" x14ac:dyDescent="0.3">
      <c r="A350" s="395"/>
      <c r="B350" s="372"/>
      <c r="C350" s="396" t="s">
        <v>43</v>
      </c>
      <c r="D350" s="374" t="str">
        <f>IF(Table_1[[#This Row],[SISÄLLÖN NIMI]]="","",1)</f>
        <v/>
      </c>
      <c r="E350" s="397"/>
      <c r="F350" s="397"/>
      <c r="G350" s="373" t="s">
        <v>57</v>
      </c>
      <c r="H350" s="376" t="s">
        <v>57</v>
      </c>
      <c r="I350" s="398" t="s">
        <v>57</v>
      </c>
      <c r="J350" s="378" t="s">
        <v>47</v>
      </c>
      <c r="K350" s="399" t="s">
        <v>57</v>
      </c>
      <c r="L350" s="379" t="s">
        <v>57</v>
      </c>
      <c r="M350" s="400"/>
      <c r="N350" s="401" t="s">
        <v>57</v>
      </c>
      <c r="O350" s="382"/>
      <c r="P350" s="400"/>
      <c r="Q350" s="400"/>
      <c r="R350" s="402"/>
      <c r="S350" s="384">
        <f>IF(Table_1[[#This Row],[Kesto (min) /tapaaminen]]&lt;1,0,(Table_1[[#This Row],[Sisältöjen määrä 
]]*Table_1[[#This Row],[Kesto (min) /tapaaminen]]*Table_1[[#This Row],[Tapaamis-kerrat /osallistuja]]))</f>
        <v>0</v>
      </c>
      <c r="T350" s="356" t="str">
        <f>IF(Table_1[[#This Row],[SISÄLLÖN NIMI]]="","",IF(Table_1[[#This Row],[Toteutuminen]]="Ei osallistujia",0,IF(Table_1[[#This Row],[Toteutuminen]]="Peruttu",0,1)))</f>
        <v/>
      </c>
      <c r="U350" s="403"/>
      <c r="V350" s="404"/>
      <c r="W350" s="405"/>
      <c r="X350" s="387">
        <f>Table_1[[#This Row],[Kävijämäärä a) lapset]]+Table_1[[#This Row],[Kävijämäärä b) aikuiset]]</f>
        <v>0</v>
      </c>
      <c r="Y350" s="387">
        <f>IF(Table_1[[#This Row],[Kokonaiskävijämäärä]]&lt;1,0,Table_1[[#This Row],[Kävijämäärä a) lapset]]*Table_1[[#This Row],[Tapaamis-kerrat /osallistuja]])</f>
        <v>0</v>
      </c>
      <c r="Z350" s="387">
        <f>IF(Table_1[[#This Row],[Kokonaiskävijämäärä]]&lt;1,0,Table_1[[#This Row],[Kävijämäärä b) aikuiset]]*Table_1[[#This Row],[Tapaamis-kerrat /osallistuja]])</f>
        <v>0</v>
      </c>
      <c r="AA350" s="387">
        <f>IF(Table_1[[#This Row],[Kokonaiskävijämäärä]]&lt;1,0,Table_1[[#This Row],[Kokonaiskävijämäärä]]*Table_1[[#This Row],[Tapaamis-kerrat /osallistuja]])</f>
        <v>0</v>
      </c>
      <c r="AB350" s="379" t="s">
        <v>57</v>
      </c>
      <c r="AC350" s="418"/>
      <c r="AD350" s="456"/>
      <c r="AE350" s="464"/>
      <c r="AF350" s="388" t="s">
        <v>57</v>
      </c>
      <c r="AG350" s="389" t="s">
        <v>57</v>
      </c>
      <c r="AH350" s="390" t="s">
        <v>57</v>
      </c>
      <c r="AI350" s="390" t="s">
        <v>57</v>
      </c>
      <c r="AJ350" s="391" t="s">
        <v>56</v>
      </c>
      <c r="AK350" s="392" t="s">
        <v>57</v>
      </c>
      <c r="AL350" s="392" t="s">
        <v>57</v>
      </c>
      <c r="AM350" s="392" t="s">
        <v>57</v>
      </c>
      <c r="AN350" s="393" t="s">
        <v>57</v>
      </c>
      <c r="AO350" s="394" t="s">
        <v>57</v>
      </c>
    </row>
    <row r="351" spans="1:41" ht="15.75" customHeight="1" x14ac:dyDescent="0.3">
      <c r="A351" s="395"/>
      <c r="B351" s="372"/>
      <c r="C351" s="396" t="s">
        <v>43</v>
      </c>
      <c r="D351" s="374" t="str">
        <f>IF(Table_1[[#This Row],[SISÄLLÖN NIMI]]="","",1)</f>
        <v/>
      </c>
      <c r="E351" s="397"/>
      <c r="F351" s="397"/>
      <c r="G351" s="373" t="s">
        <v>57</v>
      </c>
      <c r="H351" s="376" t="s">
        <v>57</v>
      </c>
      <c r="I351" s="398" t="s">
        <v>57</v>
      </c>
      <c r="J351" s="378" t="s">
        <v>47</v>
      </c>
      <c r="K351" s="399" t="s">
        <v>57</v>
      </c>
      <c r="L351" s="379" t="s">
        <v>57</v>
      </c>
      <c r="M351" s="400"/>
      <c r="N351" s="401" t="s">
        <v>57</v>
      </c>
      <c r="O351" s="382"/>
      <c r="P351" s="400"/>
      <c r="Q351" s="400"/>
      <c r="R351" s="402"/>
      <c r="S351" s="384">
        <f>IF(Table_1[[#This Row],[Kesto (min) /tapaaminen]]&lt;1,0,(Table_1[[#This Row],[Sisältöjen määrä 
]]*Table_1[[#This Row],[Kesto (min) /tapaaminen]]*Table_1[[#This Row],[Tapaamis-kerrat /osallistuja]]))</f>
        <v>0</v>
      </c>
      <c r="T351" s="356" t="str">
        <f>IF(Table_1[[#This Row],[SISÄLLÖN NIMI]]="","",IF(Table_1[[#This Row],[Toteutuminen]]="Ei osallistujia",0,IF(Table_1[[#This Row],[Toteutuminen]]="Peruttu",0,1)))</f>
        <v/>
      </c>
      <c r="U351" s="403"/>
      <c r="V351" s="404"/>
      <c r="W351" s="405"/>
      <c r="X351" s="387">
        <f>Table_1[[#This Row],[Kävijämäärä a) lapset]]+Table_1[[#This Row],[Kävijämäärä b) aikuiset]]</f>
        <v>0</v>
      </c>
      <c r="Y351" s="387">
        <f>IF(Table_1[[#This Row],[Kokonaiskävijämäärä]]&lt;1,0,Table_1[[#This Row],[Kävijämäärä a) lapset]]*Table_1[[#This Row],[Tapaamis-kerrat /osallistuja]])</f>
        <v>0</v>
      </c>
      <c r="Z351" s="387">
        <f>IF(Table_1[[#This Row],[Kokonaiskävijämäärä]]&lt;1,0,Table_1[[#This Row],[Kävijämäärä b) aikuiset]]*Table_1[[#This Row],[Tapaamis-kerrat /osallistuja]])</f>
        <v>0</v>
      </c>
      <c r="AA351" s="387">
        <f>IF(Table_1[[#This Row],[Kokonaiskävijämäärä]]&lt;1,0,Table_1[[#This Row],[Kokonaiskävijämäärä]]*Table_1[[#This Row],[Tapaamis-kerrat /osallistuja]])</f>
        <v>0</v>
      </c>
      <c r="AB351" s="379" t="s">
        <v>57</v>
      </c>
      <c r="AC351" s="418"/>
      <c r="AD351" s="456"/>
      <c r="AE351" s="464"/>
      <c r="AF351" s="388" t="s">
        <v>57</v>
      </c>
      <c r="AG351" s="389" t="s">
        <v>57</v>
      </c>
      <c r="AH351" s="390" t="s">
        <v>57</v>
      </c>
      <c r="AI351" s="390" t="s">
        <v>57</v>
      </c>
      <c r="AJ351" s="391" t="s">
        <v>56</v>
      </c>
      <c r="AK351" s="392" t="s">
        <v>57</v>
      </c>
      <c r="AL351" s="392" t="s">
        <v>57</v>
      </c>
      <c r="AM351" s="392" t="s">
        <v>57</v>
      </c>
      <c r="AN351" s="393" t="s">
        <v>57</v>
      </c>
      <c r="AO351" s="394" t="s">
        <v>57</v>
      </c>
    </row>
    <row r="352" spans="1:41" ht="15.75" customHeight="1" x14ac:dyDescent="0.3">
      <c r="A352" s="395"/>
      <c r="B352" s="372"/>
      <c r="C352" s="396" t="s">
        <v>43</v>
      </c>
      <c r="D352" s="374" t="str">
        <f>IF(Table_1[[#This Row],[SISÄLLÖN NIMI]]="","",1)</f>
        <v/>
      </c>
      <c r="E352" s="397"/>
      <c r="F352" s="397"/>
      <c r="G352" s="373" t="s">
        <v>57</v>
      </c>
      <c r="H352" s="376" t="s">
        <v>57</v>
      </c>
      <c r="I352" s="398" t="s">
        <v>57</v>
      </c>
      <c r="J352" s="378" t="s">
        <v>47</v>
      </c>
      <c r="K352" s="399" t="s">
        <v>57</v>
      </c>
      <c r="L352" s="379" t="s">
        <v>57</v>
      </c>
      <c r="M352" s="400"/>
      <c r="N352" s="401" t="s">
        <v>57</v>
      </c>
      <c r="O352" s="382"/>
      <c r="P352" s="400"/>
      <c r="Q352" s="400"/>
      <c r="R352" s="402"/>
      <c r="S352" s="384">
        <f>IF(Table_1[[#This Row],[Kesto (min) /tapaaminen]]&lt;1,0,(Table_1[[#This Row],[Sisältöjen määrä 
]]*Table_1[[#This Row],[Kesto (min) /tapaaminen]]*Table_1[[#This Row],[Tapaamis-kerrat /osallistuja]]))</f>
        <v>0</v>
      </c>
      <c r="T352" s="356" t="str">
        <f>IF(Table_1[[#This Row],[SISÄLLÖN NIMI]]="","",IF(Table_1[[#This Row],[Toteutuminen]]="Ei osallistujia",0,IF(Table_1[[#This Row],[Toteutuminen]]="Peruttu",0,1)))</f>
        <v/>
      </c>
      <c r="U352" s="403"/>
      <c r="V352" s="404"/>
      <c r="W352" s="405"/>
      <c r="X352" s="387">
        <f>Table_1[[#This Row],[Kävijämäärä a) lapset]]+Table_1[[#This Row],[Kävijämäärä b) aikuiset]]</f>
        <v>0</v>
      </c>
      <c r="Y352" s="387">
        <f>IF(Table_1[[#This Row],[Kokonaiskävijämäärä]]&lt;1,0,Table_1[[#This Row],[Kävijämäärä a) lapset]]*Table_1[[#This Row],[Tapaamis-kerrat /osallistuja]])</f>
        <v>0</v>
      </c>
      <c r="Z352" s="387">
        <f>IF(Table_1[[#This Row],[Kokonaiskävijämäärä]]&lt;1,0,Table_1[[#This Row],[Kävijämäärä b) aikuiset]]*Table_1[[#This Row],[Tapaamis-kerrat /osallistuja]])</f>
        <v>0</v>
      </c>
      <c r="AA352" s="387">
        <f>IF(Table_1[[#This Row],[Kokonaiskävijämäärä]]&lt;1,0,Table_1[[#This Row],[Kokonaiskävijämäärä]]*Table_1[[#This Row],[Tapaamis-kerrat /osallistuja]])</f>
        <v>0</v>
      </c>
      <c r="AB352" s="379" t="s">
        <v>57</v>
      </c>
      <c r="AC352" s="418"/>
      <c r="AD352" s="456"/>
      <c r="AE352" s="464"/>
      <c r="AF352" s="388" t="s">
        <v>57</v>
      </c>
      <c r="AG352" s="389" t="s">
        <v>57</v>
      </c>
      <c r="AH352" s="390" t="s">
        <v>57</v>
      </c>
      <c r="AI352" s="390" t="s">
        <v>57</v>
      </c>
      <c r="AJ352" s="391" t="s">
        <v>56</v>
      </c>
      <c r="AK352" s="392" t="s">
        <v>57</v>
      </c>
      <c r="AL352" s="392" t="s">
        <v>57</v>
      </c>
      <c r="AM352" s="392" t="s">
        <v>57</v>
      </c>
      <c r="AN352" s="393" t="s">
        <v>57</v>
      </c>
      <c r="AO352" s="394" t="s">
        <v>57</v>
      </c>
    </row>
    <row r="353" spans="1:41" ht="15.75" customHeight="1" x14ac:dyDescent="0.3">
      <c r="A353" s="395"/>
      <c r="B353" s="372"/>
      <c r="C353" s="396" t="s">
        <v>43</v>
      </c>
      <c r="D353" s="374" t="str">
        <f>IF(Table_1[[#This Row],[SISÄLLÖN NIMI]]="","",1)</f>
        <v/>
      </c>
      <c r="E353" s="397"/>
      <c r="F353" s="397"/>
      <c r="G353" s="373" t="s">
        <v>57</v>
      </c>
      <c r="H353" s="376" t="s">
        <v>57</v>
      </c>
      <c r="I353" s="398" t="s">
        <v>57</v>
      </c>
      <c r="J353" s="378" t="s">
        <v>47</v>
      </c>
      <c r="K353" s="399" t="s">
        <v>57</v>
      </c>
      <c r="L353" s="379" t="s">
        <v>57</v>
      </c>
      <c r="M353" s="400"/>
      <c r="N353" s="401" t="s">
        <v>57</v>
      </c>
      <c r="O353" s="382"/>
      <c r="P353" s="400"/>
      <c r="Q353" s="400"/>
      <c r="R353" s="402"/>
      <c r="S353" s="384">
        <f>IF(Table_1[[#This Row],[Kesto (min) /tapaaminen]]&lt;1,0,(Table_1[[#This Row],[Sisältöjen määrä 
]]*Table_1[[#This Row],[Kesto (min) /tapaaminen]]*Table_1[[#This Row],[Tapaamis-kerrat /osallistuja]]))</f>
        <v>0</v>
      </c>
      <c r="T353" s="356" t="str">
        <f>IF(Table_1[[#This Row],[SISÄLLÖN NIMI]]="","",IF(Table_1[[#This Row],[Toteutuminen]]="Ei osallistujia",0,IF(Table_1[[#This Row],[Toteutuminen]]="Peruttu",0,1)))</f>
        <v/>
      </c>
      <c r="U353" s="403"/>
      <c r="V353" s="404"/>
      <c r="W353" s="405"/>
      <c r="X353" s="387">
        <f>Table_1[[#This Row],[Kävijämäärä a) lapset]]+Table_1[[#This Row],[Kävijämäärä b) aikuiset]]</f>
        <v>0</v>
      </c>
      <c r="Y353" s="387">
        <f>IF(Table_1[[#This Row],[Kokonaiskävijämäärä]]&lt;1,0,Table_1[[#This Row],[Kävijämäärä a) lapset]]*Table_1[[#This Row],[Tapaamis-kerrat /osallistuja]])</f>
        <v>0</v>
      </c>
      <c r="Z353" s="387">
        <f>IF(Table_1[[#This Row],[Kokonaiskävijämäärä]]&lt;1,0,Table_1[[#This Row],[Kävijämäärä b) aikuiset]]*Table_1[[#This Row],[Tapaamis-kerrat /osallistuja]])</f>
        <v>0</v>
      </c>
      <c r="AA353" s="387">
        <f>IF(Table_1[[#This Row],[Kokonaiskävijämäärä]]&lt;1,0,Table_1[[#This Row],[Kokonaiskävijämäärä]]*Table_1[[#This Row],[Tapaamis-kerrat /osallistuja]])</f>
        <v>0</v>
      </c>
      <c r="AB353" s="379" t="s">
        <v>57</v>
      </c>
      <c r="AC353" s="418"/>
      <c r="AD353" s="456"/>
      <c r="AE353" s="464"/>
      <c r="AF353" s="388" t="s">
        <v>57</v>
      </c>
      <c r="AG353" s="389" t="s">
        <v>57</v>
      </c>
      <c r="AH353" s="390" t="s">
        <v>57</v>
      </c>
      <c r="AI353" s="390" t="s">
        <v>57</v>
      </c>
      <c r="AJ353" s="391" t="s">
        <v>56</v>
      </c>
      <c r="AK353" s="392" t="s">
        <v>57</v>
      </c>
      <c r="AL353" s="392" t="s">
        <v>57</v>
      </c>
      <c r="AM353" s="392" t="s">
        <v>57</v>
      </c>
      <c r="AN353" s="393" t="s">
        <v>57</v>
      </c>
      <c r="AO353" s="394" t="s">
        <v>57</v>
      </c>
    </row>
    <row r="354" spans="1:41" ht="15.75" customHeight="1" x14ac:dyDescent="0.3">
      <c r="A354" s="395"/>
      <c r="B354" s="372"/>
      <c r="C354" s="396" t="s">
        <v>43</v>
      </c>
      <c r="D354" s="374" t="str">
        <f>IF(Table_1[[#This Row],[SISÄLLÖN NIMI]]="","",1)</f>
        <v/>
      </c>
      <c r="E354" s="397"/>
      <c r="F354" s="397"/>
      <c r="G354" s="373" t="s">
        <v>57</v>
      </c>
      <c r="H354" s="376" t="s">
        <v>57</v>
      </c>
      <c r="I354" s="398" t="s">
        <v>57</v>
      </c>
      <c r="J354" s="378" t="s">
        <v>47</v>
      </c>
      <c r="K354" s="399" t="s">
        <v>57</v>
      </c>
      <c r="L354" s="379" t="s">
        <v>57</v>
      </c>
      <c r="M354" s="400"/>
      <c r="N354" s="401" t="s">
        <v>57</v>
      </c>
      <c r="O354" s="382"/>
      <c r="P354" s="400"/>
      <c r="Q354" s="400"/>
      <c r="R354" s="402"/>
      <c r="S354" s="384">
        <f>IF(Table_1[[#This Row],[Kesto (min) /tapaaminen]]&lt;1,0,(Table_1[[#This Row],[Sisältöjen määrä 
]]*Table_1[[#This Row],[Kesto (min) /tapaaminen]]*Table_1[[#This Row],[Tapaamis-kerrat /osallistuja]]))</f>
        <v>0</v>
      </c>
      <c r="T354" s="356" t="str">
        <f>IF(Table_1[[#This Row],[SISÄLLÖN NIMI]]="","",IF(Table_1[[#This Row],[Toteutuminen]]="Ei osallistujia",0,IF(Table_1[[#This Row],[Toteutuminen]]="Peruttu",0,1)))</f>
        <v/>
      </c>
      <c r="U354" s="403"/>
      <c r="V354" s="404"/>
      <c r="W354" s="405"/>
      <c r="X354" s="387">
        <f>Table_1[[#This Row],[Kävijämäärä a) lapset]]+Table_1[[#This Row],[Kävijämäärä b) aikuiset]]</f>
        <v>0</v>
      </c>
      <c r="Y354" s="387">
        <f>IF(Table_1[[#This Row],[Kokonaiskävijämäärä]]&lt;1,0,Table_1[[#This Row],[Kävijämäärä a) lapset]]*Table_1[[#This Row],[Tapaamis-kerrat /osallistuja]])</f>
        <v>0</v>
      </c>
      <c r="Z354" s="387">
        <f>IF(Table_1[[#This Row],[Kokonaiskävijämäärä]]&lt;1,0,Table_1[[#This Row],[Kävijämäärä b) aikuiset]]*Table_1[[#This Row],[Tapaamis-kerrat /osallistuja]])</f>
        <v>0</v>
      </c>
      <c r="AA354" s="387">
        <f>IF(Table_1[[#This Row],[Kokonaiskävijämäärä]]&lt;1,0,Table_1[[#This Row],[Kokonaiskävijämäärä]]*Table_1[[#This Row],[Tapaamis-kerrat /osallistuja]])</f>
        <v>0</v>
      </c>
      <c r="AB354" s="379" t="s">
        <v>57</v>
      </c>
      <c r="AC354" s="418"/>
      <c r="AD354" s="456"/>
      <c r="AE354" s="464"/>
      <c r="AF354" s="388" t="s">
        <v>57</v>
      </c>
      <c r="AG354" s="389" t="s">
        <v>57</v>
      </c>
      <c r="AH354" s="390" t="s">
        <v>57</v>
      </c>
      <c r="AI354" s="390" t="s">
        <v>57</v>
      </c>
      <c r="AJ354" s="391" t="s">
        <v>56</v>
      </c>
      <c r="AK354" s="392" t="s">
        <v>57</v>
      </c>
      <c r="AL354" s="392" t="s">
        <v>57</v>
      </c>
      <c r="AM354" s="392" t="s">
        <v>57</v>
      </c>
      <c r="AN354" s="393" t="s">
        <v>57</v>
      </c>
      <c r="AO354" s="394" t="s">
        <v>57</v>
      </c>
    </row>
    <row r="355" spans="1:41" ht="15.75" customHeight="1" x14ac:dyDescent="0.3">
      <c r="A355" s="395"/>
      <c r="B355" s="372"/>
      <c r="C355" s="396" t="s">
        <v>43</v>
      </c>
      <c r="D355" s="374" t="str">
        <f>IF(Table_1[[#This Row],[SISÄLLÖN NIMI]]="","",1)</f>
        <v/>
      </c>
      <c r="E355" s="397"/>
      <c r="F355" s="397"/>
      <c r="G355" s="373" t="s">
        <v>57</v>
      </c>
      <c r="H355" s="376" t="s">
        <v>57</v>
      </c>
      <c r="I355" s="398" t="s">
        <v>57</v>
      </c>
      <c r="J355" s="378" t="s">
        <v>47</v>
      </c>
      <c r="K355" s="399" t="s">
        <v>57</v>
      </c>
      <c r="L355" s="379" t="s">
        <v>57</v>
      </c>
      <c r="M355" s="400"/>
      <c r="N355" s="401" t="s">
        <v>57</v>
      </c>
      <c r="O355" s="382"/>
      <c r="P355" s="400"/>
      <c r="Q355" s="400"/>
      <c r="R355" s="402"/>
      <c r="S355" s="384">
        <f>IF(Table_1[[#This Row],[Kesto (min) /tapaaminen]]&lt;1,0,(Table_1[[#This Row],[Sisältöjen määrä 
]]*Table_1[[#This Row],[Kesto (min) /tapaaminen]]*Table_1[[#This Row],[Tapaamis-kerrat /osallistuja]]))</f>
        <v>0</v>
      </c>
      <c r="T355" s="356" t="str">
        <f>IF(Table_1[[#This Row],[SISÄLLÖN NIMI]]="","",IF(Table_1[[#This Row],[Toteutuminen]]="Ei osallistujia",0,IF(Table_1[[#This Row],[Toteutuminen]]="Peruttu",0,1)))</f>
        <v/>
      </c>
      <c r="U355" s="403"/>
      <c r="V355" s="404"/>
      <c r="W355" s="405"/>
      <c r="X355" s="387">
        <f>Table_1[[#This Row],[Kävijämäärä a) lapset]]+Table_1[[#This Row],[Kävijämäärä b) aikuiset]]</f>
        <v>0</v>
      </c>
      <c r="Y355" s="387">
        <f>IF(Table_1[[#This Row],[Kokonaiskävijämäärä]]&lt;1,0,Table_1[[#This Row],[Kävijämäärä a) lapset]]*Table_1[[#This Row],[Tapaamis-kerrat /osallistuja]])</f>
        <v>0</v>
      </c>
      <c r="Z355" s="387">
        <f>IF(Table_1[[#This Row],[Kokonaiskävijämäärä]]&lt;1,0,Table_1[[#This Row],[Kävijämäärä b) aikuiset]]*Table_1[[#This Row],[Tapaamis-kerrat /osallistuja]])</f>
        <v>0</v>
      </c>
      <c r="AA355" s="387">
        <f>IF(Table_1[[#This Row],[Kokonaiskävijämäärä]]&lt;1,0,Table_1[[#This Row],[Kokonaiskävijämäärä]]*Table_1[[#This Row],[Tapaamis-kerrat /osallistuja]])</f>
        <v>0</v>
      </c>
      <c r="AB355" s="379" t="s">
        <v>57</v>
      </c>
      <c r="AC355" s="418"/>
      <c r="AD355" s="456"/>
      <c r="AE355" s="464"/>
      <c r="AF355" s="388" t="s">
        <v>57</v>
      </c>
      <c r="AG355" s="389" t="s">
        <v>57</v>
      </c>
      <c r="AH355" s="390" t="s">
        <v>57</v>
      </c>
      <c r="AI355" s="390" t="s">
        <v>57</v>
      </c>
      <c r="AJ355" s="391" t="s">
        <v>56</v>
      </c>
      <c r="AK355" s="392" t="s">
        <v>57</v>
      </c>
      <c r="AL355" s="392" t="s">
        <v>57</v>
      </c>
      <c r="AM355" s="392" t="s">
        <v>57</v>
      </c>
      <c r="AN355" s="393" t="s">
        <v>57</v>
      </c>
      <c r="AO355" s="394" t="s">
        <v>57</v>
      </c>
    </row>
    <row r="356" spans="1:41" ht="15.75" customHeight="1" x14ac:dyDescent="0.3">
      <c r="A356" s="395"/>
      <c r="B356" s="372"/>
      <c r="C356" s="396" t="s">
        <v>43</v>
      </c>
      <c r="D356" s="374" t="str">
        <f>IF(Table_1[[#This Row],[SISÄLLÖN NIMI]]="","",1)</f>
        <v/>
      </c>
      <c r="E356" s="397"/>
      <c r="F356" s="397"/>
      <c r="G356" s="373" t="s">
        <v>57</v>
      </c>
      <c r="H356" s="376" t="s">
        <v>57</v>
      </c>
      <c r="I356" s="398" t="s">
        <v>57</v>
      </c>
      <c r="J356" s="378" t="s">
        <v>47</v>
      </c>
      <c r="K356" s="399" t="s">
        <v>57</v>
      </c>
      <c r="L356" s="379" t="s">
        <v>57</v>
      </c>
      <c r="M356" s="400"/>
      <c r="N356" s="401" t="s">
        <v>57</v>
      </c>
      <c r="O356" s="382"/>
      <c r="P356" s="400"/>
      <c r="Q356" s="400"/>
      <c r="R356" s="402"/>
      <c r="S356" s="384">
        <f>IF(Table_1[[#This Row],[Kesto (min) /tapaaminen]]&lt;1,0,(Table_1[[#This Row],[Sisältöjen määrä 
]]*Table_1[[#This Row],[Kesto (min) /tapaaminen]]*Table_1[[#This Row],[Tapaamis-kerrat /osallistuja]]))</f>
        <v>0</v>
      </c>
      <c r="T356" s="356" t="str">
        <f>IF(Table_1[[#This Row],[SISÄLLÖN NIMI]]="","",IF(Table_1[[#This Row],[Toteutuminen]]="Ei osallistujia",0,IF(Table_1[[#This Row],[Toteutuminen]]="Peruttu",0,1)))</f>
        <v/>
      </c>
      <c r="U356" s="403"/>
      <c r="V356" s="404"/>
      <c r="W356" s="405"/>
      <c r="X356" s="387">
        <f>Table_1[[#This Row],[Kävijämäärä a) lapset]]+Table_1[[#This Row],[Kävijämäärä b) aikuiset]]</f>
        <v>0</v>
      </c>
      <c r="Y356" s="387">
        <f>IF(Table_1[[#This Row],[Kokonaiskävijämäärä]]&lt;1,0,Table_1[[#This Row],[Kävijämäärä a) lapset]]*Table_1[[#This Row],[Tapaamis-kerrat /osallistuja]])</f>
        <v>0</v>
      </c>
      <c r="Z356" s="387">
        <f>IF(Table_1[[#This Row],[Kokonaiskävijämäärä]]&lt;1,0,Table_1[[#This Row],[Kävijämäärä b) aikuiset]]*Table_1[[#This Row],[Tapaamis-kerrat /osallistuja]])</f>
        <v>0</v>
      </c>
      <c r="AA356" s="387">
        <f>IF(Table_1[[#This Row],[Kokonaiskävijämäärä]]&lt;1,0,Table_1[[#This Row],[Kokonaiskävijämäärä]]*Table_1[[#This Row],[Tapaamis-kerrat /osallistuja]])</f>
        <v>0</v>
      </c>
      <c r="AB356" s="379" t="s">
        <v>57</v>
      </c>
      <c r="AC356" s="418"/>
      <c r="AD356" s="456"/>
      <c r="AE356" s="464"/>
      <c r="AF356" s="388" t="s">
        <v>57</v>
      </c>
      <c r="AG356" s="389" t="s">
        <v>57</v>
      </c>
      <c r="AH356" s="390" t="s">
        <v>57</v>
      </c>
      <c r="AI356" s="390" t="s">
        <v>57</v>
      </c>
      <c r="AJ356" s="391" t="s">
        <v>56</v>
      </c>
      <c r="AK356" s="392" t="s">
        <v>57</v>
      </c>
      <c r="AL356" s="392" t="s">
        <v>57</v>
      </c>
      <c r="AM356" s="392" t="s">
        <v>57</v>
      </c>
      <c r="AN356" s="393" t="s">
        <v>57</v>
      </c>
      <c r="AO356" s="394" t="s">
        <v>57</v>
      </c>
    </row>
    <row r="357" spans="1:41" ht="15.75" customHeight="1" x14ac:dyDescent="0.3">
      <c r="A357" s="395"/>
      <c r="B357" s="372"/>
      <c r="C357" s="396" t="s">
        <v>43</v>
      </c>
      <c r="D357" s="374" t="str">
        <f>IF(Table_1[[#This Row],[SISÄLLÖN NIMI]]="","",1)</f>
        <v/>
      </c>
      <c r="E357" s="397"/>
      <c r="F357" s="397"/>
      <c r="G357" s="373" t="s">
        <v>57</v>
      </c>
      <c r="H357" s="376" t="s">
        <v>57</v>
      </c>
      <c r="I357" s="398" t="s">
        <v>57</v>
      </c>
      <c r="J357" s="378" t="s">
        <v>47</v>
      </c>
      <c r="K357" s="399" t="s">
        <v>57</v>
      </c>
      <c r="L357" s="379" t="s">
        <v>57</v>
      </c>
      <c r="M357" s="400"/>
      <c r="N357" s="401" t="s">
        <v>57</v>
      </c>
      <c r="O357" s="382"/>
      <c r="P357" s="400"/>
      <c r="Q357" s="400"/>
      <c r="R357" s="402"/>
      <c r="S357" s="384">
        <f>IF(Table_1[[#This Row],[Kesto (min) /tapaaminen]]&lt;1,0,(Table_1[[#This Row],[Sisältöjen määrä 
]]*Table_1[[#This Row],[Kesto (min) /tapaaminen]]*Table_1[[#This Row],[Tapaamis-kerrat /osallistuja]]))</f>
        <v>0</v>
      </c>
      <c r="T357" s="356" t="str">
        <f>IF(Table_1[[#This Row],[SISÄLLÖN NIMI]]="","",IF(Table_1[[#This Row],[Toteutuminen]]="Ei osallistujia",0,IF(Table_1[[#This Row],[Toteutuminen]]="Peruttu",0,1)))</f>
        <v/>
      </c>
      <c r="U357" s="403"/>
      <c r="V357" s="404"/>
      <c r="W357" s="405"/>
      <c r="X357" s="387">
        <f>Table_1[[#This Row],[Kävijämäärä a) lapset]]+Table_1[[#This Row],[Kävijämäärä b) aikuiset]]</f>
        <v>0</v>
      </c>
      <c r="Y357" s="387">
        <f>IF(Table_1[[#This Row],[Kokonaiskävijämäärä]]&lt;1,0,Table_1[[#This Row],[Kävijämäärä a) lapset]]*Table_1[[#This Row],[Tapaamis-kerrat /osallistuja]])</f>
        <v>0</v>
      </c>
      <c r="Z357" s="387">
        <f>IF(Table_1[[#This Row],[Kokonaiskävijämäärä]]&lt;1,0,Table_1[[#This Row],[Kävijämäärä b) aikuiset]]*Table_1[[#This Row],[Tapaamis-kerrat /osallistuja]])</f>
        <v>0</v>
      </c>
      <c r="AA357" s="387">
        <f>IF(Table_1[[#This Row],[Kokonaiskävijämäärä]]&lt;1,0,Table_1[[#This Row],[Kokonaiskävijämäärä]]*Table_1[[#This Row],[Tapaamis-kerrat /osallistuja]])</f>
        <v>0</v>
      </c>
      <c r="AB357" s="379" t="s">
        <v>57</v>
      </c>
      <c r="AC357" s="418"/>
      <c r="AD357" s="456"/>
      <c r="AE357" s="464"/>
      <c r="AF357" s="388" t="s">
        <v>57</v>
      </c>
      <c r="AG357" s="389" t="s">
        <v>57</v>
      </c>
      <c r="AH357" s="390" t="s">
        <v>57</v>
      </c>
      <c r="AI357" s="390" t="s">
        <v>57</v>
      </c>
      <c r="AJ357" s="391" t="s">
        <v>56</v>
      </c>
      <c r="AK357" s="392" t="s">
        <v>57</v>
      </c>
      <c r="AL357" s="392" t="s">
        <v>57</v>
      </c>
      <c r="AM357" s="392" t="s">
        <v>57</v>
      </c>
      <c r="AN357" s="393" t="s">
        <v>57</v>
      </c>
      <c r="AO357" s="394" t="s">
        <v>57</v>
      </c>
    </row>
    <row r="358" spans="1:41" ht="15.75" customHeight="1" x14ac:dyDescent="0.3">
      <c r="A358" s="395"/>
      <c r="B358" s="372"/>
      <c r="C358" s="396" t="s">
        <v>43</v>
      </c>
      <c r="D358" s="374" t="str">
        <f>IF(Table_1[[#This Row],[SISÄLLÖN NIMI]]="","",1)</f>
        <v/>
      </c>
      <c r="E358" s="397"/>
      <c r="F358" s="397"/>
      <c r="G358" s="373" t="s">
        <v>57</v>
      </c>
      <c r="H358" s="376" t="s">
        <v>57</v>
      </c>
      <c r="I358" s="398" t="s">
        <v>57</v>
      </c>
      <c r="J358" s="378" t="s">
        <v>47</v>
      </c>
      <c r="K358" s="399" t="s">
        <v>57</v>
      </c>
      <c r="L358" s="379" t="s">
        <v>57</v>
      </c>
      <c r="M358" s="400"/>
      <c r="N358" s="401" t="s">
        <v>57</v>
      </c>
      <c r="O358" s="382"/>
      <c r="P358" s="400"/>
      <c r="Q358" s="400"/>
      <c r="R358" s="402"/>
      <c r="S358" s="384">
        <f>IF(Table_1[[#This Row],[Kesto (min) /tapaaminen]]&lt;1,0,(Table_1[[#This Row],[Sisältöjen määrä 
]]*Table_1[[#This Row],[Kesto (min) /tapaaminen]]*Table_1[[#This Row],[Tapaamis-kerrat /osallistuja]]))</f>
        <v>0</v>
      </c>
      <c r="T358" s="356" t="str">
        <f>IF(Table_1[[#This Row],[SISÄLLÖN NIMI]]="","",IF(Table_1[[#This Row],[Toteutuminen]]="Ei osallistujia",0,IF(Table_1[[#This Row],[Toteutuminen]]="Peruttu",0,1)))</f>
        <v/>
      </c>
      <c r="U358" s="403"/>
      <c r="V358" s="404"/>
      <c r="W358" s="405"/>
      <c r="X358" s="387">
        <f>Table_1[[#This Row],[Kävijämäärä a) lapset]]+Table_1[[#This Row],[Kävijämäärä b) aikuiset]]</f>
        <v>0</v>
      </c>
      <c r="Y358" s="387">
        <f>IF(Table_1[[#This Row],[Kokonaiskävijämäärä]]&lt;1,0,Table_1[[#This Row],[Kävijämäärä a) lapset]]*Table_1[[#This Row],[Tapaamis-kerrat /osallistuja]])</f>
        <v>0</v>
      </c>
      <c r="Z358" s="387">
        <f>IF(Table_1[[#This Row],[Kokonaiskävijämäärä]]&lt;1,0,Table_1[[#This Row],[Kävijämäärä b) aikuiset]]*Table_1[[#This Row],[Tapaamis-kerrat /osallistuja]])</f>
        <v>0</v>
      </c>
      <c r="AA358" s="387">
        <f>IF(Table_1[[#This Row],[Kokonaiskävijämäärä]]&lt;1,0,Table_1[[#This Row],[Kokonaiskävijämäärä]]*Table_1[[#This Row],[Tapaamis-kerrat /osallistuja]])</f>
        <v>0</v>
      </c>
      <c r="AB358" s="379" t="s">
        <v>57</v>
      </c>
      <c r="AC358" s="418"/>
      <c r="AD358" s="456"/>
      <c r="AE358" s="464"/>
      <c r="AF358" s="388" t="s">
        <v>57</v>
      </c>
      <c r="AG358" s="389" t="s">
        <v>57</v>
      </c>
      <c r="AH358" s="390" t="s">
        <v>57</v>
      </c>
      <c r="AI358" s="390" t="s">
        <v>57</v>
      </c>
      <c r="AJ358" s="391" t="s">
        <v>56</v>
      </c>
      <c r="AK358" s="392" t="s">
        <v>57</v>
      </c>
      <c r="AL358" s="392" t="s">
        <v>57</v>
      </c>
      <c r="AM358" s="392" t="s">
        <v>57</v>
      </c>
      <c r="AN358" s="393" t="s">
        <v>57</v>
      </c>
      <c r="AO358" s="394" t="s">
        <v>57</v>
      </c>
    </row>
    <row r="359" spans="1:41" ht="15.75" customHeight="1" x14ac:dyDescent="0.3">
      <c r="A359" s="395"/>
      <c r="B359" s="372"/>
      <c r="C359" s="396" t="s">
        <v>43</v>
      </c>
      <c r="D359" s="374" t="str">
        <f>IF(Table_1[[#This Row],[SISÄLLÖN NIMI]]="","",1)</f>
        <v/>
      </c>
      <c r="E359" s="397"/>
      <c r="F359" s="397"/>
      <c r="G359" s="373" t="s">
        <v>57</v>
      </c>
      <c r="H359" s="376" t="s">
        <v>57</v>
      </c>
      <c r="I359" s="398" t="s">
        <v>57</v>
      </c>
      <c r="J359" s="378" t="s">
        <v>47</v>
      </c>
      <c r="K359" s="399" t="s">
        <v>57</v>
      </c>
      <c r="L359" s="379" t="s">
        <v>57</v>
      </c>
      <c r="M359" s="400"/>
      <c r="N359" s="401" t="s">
        <v>57</v>
      </c>
      <c r="O359" s="382"/>
      <c r="P359" s="400"/>
      <c r="Q359" s="400"/>
      <c r="R359" s="402"/>
      <c r="S359" s="384">
        <f>IF(Table_1[[#This Row],[Kesto (min) /tapaaminen]]&lt;1,0,(Table_1[[#This Row],[Sisältöjen määrä 
]]*Table_1[[#This Row],[Kesto (min) /tapaaminen]]*Table_1[[#This Row],[Tapaamis-kerrat /osallistuja]]))</f>
        <v>0</v>
      </c>
      <c r="T359" s="356" t="str">
        <f>IF(Table_1[[#This Row],[SISÄLLÖN NIMI]]="","",IF(Table_1[[#This Row],[Toteutuminen]]="Ei osallistujia",0,IF(Table_1[[#This Row],[Toteutuminen]]="Peruttu",0,1)))</f>
        <v/>
      </c>
      <c r="U359" s="403"/>
      <c r="V359" s="404"/>
      <c r="W359" s="405"/>
      <c r="X359" s="387">
        <f>Table_1[[#This Row],[Kävijämäärä a) lapset]]+Table_1[[#This Row],[Kävijämäärä b) aikuiset]]</f>
        <v>0</v>
      </c>
      <c r="Y359" s="387">
        <f>IF(Table_1[[#This Row],[Kokonaiskävijämäärä]]&lt;1,0,Table_1[[#This Row],[Kävijämäärä a) lapset]]*Table_1[[#This Row],[Tapaamis-kerrat /osallistuja]])</f>
        <v>0</v>
      </c>
      <c r="Z359" s="387">
        <f>IF(Table_1[[#This Row],[Kokonaiskävijämäärä]]&lt;1,0,Table_1[[#This Row],[Kävijämäärä b) aikuiset]]*Table_1[[#This Row],[Tapaamis-kerrat /osallistuja]])</f>
        <v>0</v>
      </c>
      <c r="AA359" s="387">
        <f>IF(Table_1[[#This Row],[Kokonaiskävijämäärä]]&lt;1,0,Table_1[[#This Row],[Kokonaiskävijämäärä]]*Table_1[[#This Row],[Tapaamis-kerrat /osallistuja]])</f>
        <v>0</v>
      </c>
      <c r="AB359" s="379" t="s">
        <v>57</v>
      </c>
      <c r="AC359" s="418"/>
      <c r="AD359" s="456"/>
      <c r="AE359" s="464"/>
      <c r="AF359" s="388" t="s">
        <v>57</v>
      </c>
      <c r="AG359" s="389" t="s">
        <v>57</v>
      </c>
      <c r="AH359" s="390" t="s">
        <v>57</v>
      </c>
      <c r="AI359" s="390" t="s">
        <v>57</v>
      </c>
      <c r="AJ359" s="391" t="s">
        <v>56</v>
      </c>
      <c r="AK359" s="392" t="s">
        <v>57</v>
      </c>
      <c r="AL359" s="392" t="s">
        <v>57</v>
      </c>
      <c r="AM359" s="392" t="s">
        <v>57</v>
      </c>
      <c r="AN359" s="393" t="s">
        <v>57</v>
      </c>
      <c r="AO359" s="394" t="s">
        <v>57</v>
      </c>
    </row>
    <row r="360" spans="1:41" ht="15.75" customHeight="1" x14ac:dyDescent="0.3">
      <c r="A360" s="395"/>
      <c r="B360" s="372"/>
      <c r="C360" s="396" t="s">
        <v>43</v>
      </c>
      <c r="D360" s="374" t="str">
        <f>IF(Table_1[[#This Row],[SISÄLLÖN NIMI]]="","",1)</f>
        <v/>
      </c>
      <c r="E360" s="397"/>
      <c r="F360" s="397"/>
      <c r="G360" s="373" t="s">
        <v>57</v>
      </c>
      <c r="H360" s="376" t="s">
        <v>57</v>
      </c>
      <c r="I360" s="398" t="s">
        <v>57</v>
      </c>
      <c r="J360" s="378" t="s">
        <v>47</v>
      </c>
      <c r="K360" s="399" t="s">
        <v>57</v>
      </c>
      <c r="L360" s="379" t="s">
        <v>57</v>
      </c>
      <c r="M360" s="400"/>
      <c r="N360" s="401" t="s">
        <v>57</v>
      </c>
      <c r="O360" s="382"/>
      <c r="P360" s="400"/>
      <c r="Q360" s="400"/>
      <c r="R360" s="402"/>
      <c r="S360" s="384">
        <f>IF(Table_1[[#This Row],[Kesto (min) /tapaaminen]]&lt;1,0,(Table_1[[#This Row],[Sisältöjen määrä 
]]*Table_1[[#This Row],[Kesto (min) /tapaaminen]]*Table_1[[#This Row],[Tapaamis-kerrat /osallistuja]]))</f>
        <v>0</v>
      </c>
      <c r="T360" s="356" t="str">
        <f>IF(Table_1[[#This Row],[SISÄLLÖN NIMI]]="","",IF(Table_1[[#This Row],[Toteutuminen]]="Ei osallistujia",0,IF(Table_1[[#This Row],[Toteutuminen]]="Peruttu",0,1)))</f>
        <v/>
      </c>
      <c r="U360" s="403"/>
      <c r="V360" s="404"/>
      <c r="W360" s="405"/>
      <c r="X360" s="387">
        <f>Table_1[[#This Row],[Kävijämäärä a) lapset]]+Table_1[[#This Row],[Kävijämäärä b) aikuiset]]</f>
        <v>0</v>
      </c>
      <c r="Y360" s="387">
        <f>IF(Table_1[[#This Row],[Kokonaiskävijämäärä]]&lt;1,0,Table_1[[#This Row],[Kävijämäärä a) lapset]]*Table_1[[#This Row],[Tapaamis-kerrat /osallistuja]])</f>
        <v>0</v>
      </c>
      <c r="Z360" s="387">
        <f>IF(Table_1[[#This Row],[Kokonaiskävijämäärä]]&lt;1,0,Table_1[[#This Row],[Kävijämäärä b) aikuiset]]*Table_1[[#This Row],[Tapaamis-kerrat /osallistuja]])</f>
        <v>0</v>
      </c>
      <c r="AA360" s="387">
        <f>IF(Table_1[[#This Row],[Kokonaiskävijämäärä]]&lt;1,0,Table_1[[#This Row],[Kokonaiskävijämäärä]]*Table_1[[#This Row],[Tapaamis-kerrat /osallistuja]])</f>
        <v>0</v>
      </c>
      <c r="AB360" s="379" t="s">
        <v>57</v>
      </c>
      <c r="AC360" s="418"/>
      <c r="AD360" s="456"/>
      <c r="AE360" s="464"/>
      <c r="AF360" s="388" t="s">
        <v>57</v>
      </c>
      <c r="AG360" s="389" t="s">
        <v>57</v>
      </c>
      <c r="AH360" s="390" t="s">
        <v>57</v>
      </c>
      <c r="AI360" s="390" t="s">
        <v>57</v>
      </c>
      <c r="AJ360" s="391" t="s">
        <v>56</v>
      </c>
      <c r="AK360" s="392" t="s">
        <v>57</v>
      </c>
      <c r="AL360" s="392" t="s">
        <v>57</v>
      </c>
      <c r="AM360" s="392" t="s">
        <v>57</v>
      </c>
      <c r="AN360" s="393" t="s">
        <v>57</v>
      </c>
      <c r="AO360" s="394" t="s">
        <v>57</v>
      </c>
    </row>
    <row r="361" spans="1:41" ht="15.75" customHeight="1" x14ac:dyDescent="0.3">
      <c r="A361" s="395"/>
      <c r="B361" s="372"/>
      <c r="C361" s="396" t="s">
        <v>43</v>
      </c>
      <c r="D361" s="374" t="str">
        <f>IF(Table_1[[#This Row],[SISÄLLÖN NIMI]]="","",1)</f>
        <v/>
      </c>
      <c r="E361" s="397"/>
      <c r="F361" s="397"/>
      <c r="G361" s="373" t="s">
        <v>57</v>
      </c>
      <c r="H361" s="376" t="s">
        <v>57</v>
      </c>
      <c r="I361" s="398" t="s">
        <v>57</v>
      </c>
      <c r="J361" s="378" t="s">
        <v>47</v>
      </c>
      <c r="K361" s="399" t="s">
        <v>57</v>
      </c>
      <c r="L361" s="379" t="s">
        <v>57</v>
      </c>
      <c r="M361" s="400"/>
      <c r="N361" s="401" t="s">
        <v>57</v>
      </c>
      <c r="O361" s="382"/>
      <c r="P361" s="400"/>
      <c r="Q361" s="400"/>
      <c r="R361" s="402"/>
      <c r="S361" s="384">
        <f>IF(Table_1[[#This Row],[Kesto (min) /tapaaminen]]&lt;1,0,(Table_1[[#This Row],[Sisältöjen määrä 
]]*Table_1[[#This Row],[Kesto (min) /tapaaminen]]*Table_1[[#This Row],[Tapaamis-kerrat /osallistuja]]))</f>
        <v>0</v>
      </c>
      <c r="T361" s="356" t="str">
        <f>IF(Table_1[[#This Row],[SISÄLLÖN NIMI]]="","",IF(Table_1[[#This Row],[Toteutuminen]]="Ei osallistujia",0,IF(Table_1[[#This Row],[Toteutuminen]]="Peruttu",0,1)))</f>
        <v/>
      </c>
      <c r="U361" s="403"/>
      <c r="V361" s="404"/>
      <c r="W361" s="405"/>
      <c r="X361" s="387">
        <f>Table_1[[#This Row],[Kävijämäärä a) lapset]]+Table_1[[#This Row],[Kävijämäärä b) aikuiset]]</f>
        <v>0</v>
      </c>
      <c r="Y361" s="387">
        <f>IF(Table_1[[#This Row],[Kokonaiskävijämäärä]]&lt;1,0,Table_1[[#This Row],[Kävijämäärä a) lapset]]*Table_1[[#This Row],[Tapaamis-kerrat /osallistuja]])</f>
        <v>0</v>
      </c>
      <c r="Z361" s="387">
        <f>IF(Table_1[[#This Row],[Kokonaiskävijämäärä]]&lt;1,0,Table_1[[#This Row],[Kävijämäärä b) aikuiset]]*Table_1[[#This Row],[Tapaamis-kerrat /osallistuja]])</f>
        <v>0</v>
      </c>
      <c r="AA361" s="387">
        <f>IF(Table_1[[#This Row],[Kokonaiskävijämäärä]]&lt;1,0,Table_1[[#This Row],[Kokonaiskävijämäärä]]*Table_1[[#This Row],[Tapaamis-kerrat /osallistuja]])</f>
        <v>0</v>
      </c>
      <c r="AB361" s="379" t="s">
        <v>57</v>
      </c>
      <c r="AC361" s="418"/>
      <c r="AD361" s="456"/>
      <c r="AE361" s="464"/>
      <c r="AF361" s="388" t="s">
        <v>57</v>
      </c>
      <c r="AG361" s="389" t="s">
        <v>57</v>
      </c>
      <c r="AH361" s="390" t="s">
        <v>57</v>
      </c>
      <c r="AI361" s="390" t="s">
        <v>57</v>
      </c>
      <c r="AJ361" s="391" t="s">
        <v>56</v>
      </c>
      <c r="AK361" s="392" t="s">
        <v>57</v>
      </c>
      <c r="AL361" s="392" t="s">
        <v>57</v>
      </c>
      <c r="AM361" s="392" t="s">
        <v>57</v>
      </c>
      <c r="AN361" s="393" t="s">
        <v>57</v>
      </c>
      <c r="AO361" s="394" t="s">
        <v>57</v>
      </c>
    </row>
    <row r="362" spans="1:41" ht="15.75" customHeight="1" x14ac:dyDescent="0.3">
      <c r="A362" s="395"/>
      <c r="B362" s="372"/>
      <c r="C362" s="396" t="s">
        <v>43</v>
      </c>
      <c r="D362" s="374" t="str">
        <f>IF(Table_1[[#This Row],[SISÄLLÖN NIMI]]="","",1)</f>
        <v/>
      </c>
      <c r="E362" s="397"/>
      <c r="F362" s="397"/>
      <c r="G362" s="373" t="s">
        <v>57</v>
      </c>
      <c r="H362" s="376" t="s">
        <v>57</v>
      </c>
      <c r="I362" s="398" t="s">
        <v>57</v>
      </c>
      <c r="J362" s="378" t="s">
        <v>47</v>
      </c>
      <c r="K362" s="399" t="s">
        <v>57</v>
      </c>
      <c r="L362" s="379" t="s">
        <v>57</v>
      </c>
      <c r="M362" s="400"/>
      <c r="N362" s="401" t="s">
        <v>57</v>
      </c>
      <c r="O362" s="382"/>
      <c r="P362" s="400"/>
      <c r="Q362" s="400"/>
      <c r="R362" s="402"/>
      <c r="S362" s="384">
        <f>IF(Table_1[[#This Row],[Kesto (min) /tapaaminen]]&lt;1,0,(Table_1[[#This Row],[Sisältöjen määrä 
]]*Table_1[[#This Row],[Kesto (min) /tapaaminen]]*Table_1[[#This Row],[Tapaamis-kerrat /osallistuja]]))</f>
        <v>0</v>
      </c>
      <c r="T362" s="356" t="str">
        <f>IF(Table_1[[#This Row],[SISÄLLÖN NIMI]]="","",IF(Table_1[[#This Row],[Toteutuminen]]="Ei osallistujia",0,IF(Table_1[[#This Row],[Toteutuminen]]="Peruttu",0,1)))</f>
        <v/>
      </c>
      <c r="U362" s="403"/>
      <c r="V362" s="404"/>
      <c r="W362" s="405"/>
      <c r="X362" s="387">
        <f>Table_1[[#This Row],[Kävijämäärä a) lapset]]+Table_1[[#This Row],[Kävijämäärä b) aikuiset]]</f>
        <v>0</v>
      </c>
      <c r="Y362" s="387">
        <f>IF(Table_1[[#This Row],[Kokonaiskävijämäärä]]&lt;1,0,Table_1[[#This Row],[Kävijämäärä a) lapset]]*Table_1[[#This Row],[Tapaamis-kerrat /osallistuja]])</f>
        <v>0</v>
      </c>
      <c r="Z362" s="387">
        <f>IF(Table_1[[#This Row],[Kokonaiskävijämäärä]]&lt;1,0,Table_1[[#This Row],[Kävijämäärä b) aikuiset]]*Table_1[[#This Row],[Tapaamis-kerrat /osallistuja]])</f>
        <v>0</v>
      </c>
      <c r="AA362" s="387">
        <f>IF(Table_1[[#This Row],[Kokonaiskävijämäärä]]&lt;1,0,Table_1[[#This Row],[Kokonaiskävijämäärä]]*Table_1[[#This Row],[Tapaamis-kerrat /osallistuja]])</f>
        <v>0</v>
      </c>
      <c r="AB362" s="379" t="s">
        <v>57</v>
      </c>
      <c r="AC362" s="418"/>
      <c r="AD362" s="456"/>
      <c r="AE362" s="464"/>
      <c r="AF362" s="388" t="s">
        <v>57</v>
      </c>
      <c r="AG362" s="389" t="s">
        <v>57</v>
      </c>
      <c r="AH362" s="390" t="s">
        <v>57</v>
      </c>
      <c r="AI362" s="390" t="s">
        <v>57</v>
      </c>
      <c r="AJ362" s="391" t="s">
        <v>56</v>
      </c>
      <c r="AK362" s="392" t="s">
        <v>57</v>
      </c>
      <c r="AL362" s="392" t="s">
        <v>57</v>
      </c>
      <c r="AM362" s="392" t="s">
        <v>57</v>
      </c>
      <c r="AN362" s="393" t="s">
        <v>57</v>
      </c>
      <c r="AO362" s="394" t="s">
        <v>57</v>
      </c>
    </row>
    <row r="363" spans="1:41" ht="15.75" customHeight="1" x14ac:dyDescent="0.3">
      <c r="A363" s="395"/>
      <c r="B363" s="372"/>
      <c r="C363" s="396" t="s">
        <v>43</v>
      </c>
      <c r="D363" s="374" t="str">
        <f>IF(Table_1[[#This Row],[SISÄLLÖN NIMI]]="","",1)</f>
        <v/>
      </c>
      <c r="E363" s="397"/>
      <c r="F363" s="397"/>
      <c r="G363" s="373" t="s">
        <v>57</v>
      </c>
      <c r="H363" s="376" t="s">
        <v>57</v>
      </c>
      <c r="I363" s="398" t="s">
        <v>57</v>
      </c>
      <c r="J363" s="378" t="s">
        <v>47</v>
      </c>
      <c r="K363" s="399" t="s">
        <v>57</v>
      </c>
      <c r="L363" s="379" t="s">
        <v>57</v>
      </c>
      <c r="M363" s="400"/>
      <c r="N363" s="401" t="s">
        <v>57</v>
      </c>
      <c r="O363" s="382"/>
      <c r="P363" s="400"/>
      <c r="Q363" s="400"/>
      <c r="R363" s="402"/>
      <c r="S363" s="384">
        <f>IF(Table_1[[#This Row],[Kesto (min) /tapaaminen]]&lt;1,0,(Table_1[[#This Row],[Sisältöjen määrä 
]]*Table_1[[#This Row],[Kesto (min) /tapaaminen]]*Table_1[[#This Row],[Tapaamis-kerrat /osallistuja]]))</f>
        <v>0</v>
      </c>
      <c r="T363" s="356" t="str">
        <f>IF(Table_1[[#This Row],[SISÄLLÖN NIMI]]="","",IF(Table_1[[#This Row],[Toteutuminen]]="Ei osallistujia",0,IF(Table_1[[#This Row],[Toteutuminen]]="Peruttu",0,1)))</f>
        <v/>
      </c>
      <c r="U363" s="403"/>
      <c r="V363" s="404"/>
      <c r="W363" s="405"/>
      <c r="X363" s="387">
        <f>Table_1[[#This Row],[Kävijämäärä a) lapset]]+Table_1[[#This Row],[Kävijämäärä b) aikuiset]]</f>
        <v>0</v>
      </c>
      <c r="Y363" s="387">
        <f>IF(Table_1[[#This Row],[Kokonaiskävijämäärä]]&lt;1,0,Table_1[[#This Row],[Kävijämäärä a) lapset]]*Table_1[[#This Row],[Tapaamis-kerrat /osallistuja]])</f>
        <v>0</v>
      </c>
      <c r="Z363" s="387">
        <f>IF(Table_1[[#This Row],[Kokonaiskävijämäärä]]&lt;1,0,Table_1[[#This Row],[Kävijämäärä b) aikuiset]]*Table_1[[#This Row],[Tapaamis-kerrat /osallistuja]])</f>
        <v>0</v>
      </c>
      <c r="AA363" s="387">
        <f>IF(Table_1[[#This Row],[Kokonaiskävijämäärä]]&lt;1,0,Table_1[[#This Row],[Kokonaiskävijämäärä]]*Table_1[[#This Row],[Tapaamis-kerrat /osallistuja]])</f>
        <v>0</v>
      </c>
      <c r="AB363" s="379" t="s">
        <v>57</v>
      </c>
      <c r="AC363" s="418"/>
      <c r="AD363" s="456"/>
      <c r="AE363" s="464"/>
      <c r="AF363" s="388" t="s">
        <v>57</v>
      </c>
      <c r="AG363" s="389" t="s">
        <v>57</v>
      </c>
      <c r="AH363" s="390" t="s">
        <v>57</v>
      </c>
      <c r="AI363" s="390" t="s">
        <v>57</v>
      </c>
      <c r="AJ363" s="391" t="s">
        <v>56</v>
      </c>
      <c r="AK363" s="392" t="s">
        <v>57</v>
      </c>
      <c r="AL363" s="392" t="s">
        <v>57</v>
      </c>
      <c r="AM363" s="392" t="s">
        <v>57</v>
      </c>
      <c r="AN363" s="393" t="s">
        <v>57</v>
      </c>
      <c r="AO363" s="394" t="s">
        <v>57</v>
      </c>
    </row>
    <row r="364" spans="1:41" ht="15.75" customHeight="1" x14ac:dyDescent="0.3">
      <c r="A364" s="395"/>
      <c r="B364" s="372"/>
      <c r="C364" s="396" t="s">
        <v>43</v>
      </c>
      <c r="D364" s="374" t="str">
        <f>IF(Table_1[[#This Row],[SISÄLLÖN NIMI]]="","",1)</f>
        <v/>
      </c>
      <c r="E364" s="397"/>
      <c r="F364" s="397"/>
      <c r="G364" s="373" t="s">
        <v>57</v>
      </c>
      <c r="H364" s="376" t="s">
        <v>57</v>
      </c>
      <c r="I364" s="398" t="s">
        <v>57</v>
      </c>
      <c r="J364" s="378" t="s">
        <v>47</v>
      </c>
      <c r="K364" s="399" t="s">
        <v>57</v>
      </c>
      <c r="L364" s="379" t="s">
        <v>57</v>
      </c>
      <c r="M364" s="400"/>
      <c r="N364" s="401" t="s">
        <v>57</v>
      </c>
      <c r="O364" s="382"/>
      <c r="P364" s="400"/>
      <c r="Q364" s="400"/>
      <c r="R364" s="402"/>
      <c r="S364" s="384">
        <f>IF(Table_1[[#This Row],[Kesto (min) /tapaaminen]]&lt;1,0,(Table_1[[#This Row],[Sisältöjen määrä 
]]*Table_1[[#This Row],[Kesto (min) /tapaaminen]]*Table_1[[#This Row],[Tapaamis-kerrat /osallistuja]]))</f>
        <v>0</v>
      </c>
      <c r="T364" s="356" t="str">
        <f>IF(Table_1[[#This Row],[SISÄLLÖN NIMI]]="","",IF(Table_1[[#This Row],[Toteutuminen]]="Ei osallistujia",0,IF(Table_1[[#This Row],[Toteutuminen]]="Peruttu",0,1)))</f>
        <v/>
      </c>
      <c r="U364" s="403"/>
      <c r="V364" s="404"/>
      <c r="W364" s="405"/>
      <c r="X364" s="387">
        <f>Table_1[[#This Row],[Kävijämäärä a) lapset]]+Table_1[[#This Row],[Kävijämäärä b) aikuiset]]</f>
        <v>0</v>
      </c>
      <c r="Y364" s="387">
        <f>IF(Table_1[[#This Row],[Kokonaiskävijämäärä]]&lt;1,0,Table_1[[#This Row],[Kävijämäärä a) lapset]]*Table_1[[#This Row],[Tapaamis-kerrat /osallistuja]])</f>
        <v>0</v>
      </c>
      <c r="Z364" s="387">
        <f>IF(Table_1[[#This Row],[Kokonaiskävijämäärä]]&lt;1,0,Table_1[[#This Row],[Kävijämäärä b) aikuiset]]*Table_1[[#This Row],[Tapaamis-kerrat /osallistuja]])</f>
        <v>0</v>
      </c>
      <c r="AA364" s="387">
        <f>IF(Table_1[[#This Row],[Kokonaiskävijämäärä]]&lt;1,0,Table_1[[#This Row],[Kokonaiskävijämäärä]]*Table_1[[#This Row],[Tapaamis-kerrat /osallistuja]])</f>
        <v>0</v>
      </c>
      <c r="AB364" s="379" t="s">
        <v>57</v>
      </c>
      <c r="AC364" s="418"/>
      <c r="AD364" s="456"/>
      <c r="AE364" s="464"/>
      <c r="AF364" s="388" t="s">
        <v>57</v>
      </c>
      <c r="AG364" s="389" t="s">
        <v>57</v>
      </c>
      <c r="AH364" s="390" t="s">
        <v>57</v>
      </c>
      <c r="AI364" s="390" t="s">
        <v>57</v>
      </c>
      <c r="AJ364" s="391" t="s">
        <v>56</v>
      </c>
      <c r="AK364" s="392" t="s">
        <v>57</v>
      </c>
      <c r="AL364" s="392" t="s">
        <v>57</v>
      </c>
      <c r="AM364" s="392" t="s">
        <v>57</v>
      </c>
      <c r="AN364" s="393" t="s">
        <v>57</v>
      </c>
      <c r="AO364" s="394" t="s">
        <v>57</v>
      </c>
    </row>
    <row r="365" spans="1:41" ht="15.75" customHeight="1" x14ac:dyDescent="0.3">
      <c r="A365" s="395"/>
      <c r="B365" s="372"/>
      <c r="C365" s="396" t="s">
        <v>43</v>
      </c>
      <c r="D365" s="374" t="str">
        <f>IF(Table_1[[#This Row],[SISÄLLÖN NIMI]]="","",1)</f>
        <v/>
      </c>
      <c r="E365" s="397"/>
      <c r="F365" s="397"/>
      <c r="G365" s="373" t="s">
        <v>57</v>
      </c>
      <c r="H365" s="376" t="s">
        <v>57</v>
      </c>
      <c r="I365" s="398" t="s">
        <v>57</v>
      </c>
      <c r="J365" s="378" t="s">
        <v>47</v>
      </c>
      <c r="K365" s="399" t="s">
        <v>57</v>
      </c>
      <c r="L365" s="379" t="s">
        <v>57</v>
      </c>
      <c r="M365" s="400"/>
      <c r="N365" s="401" t="s">
        <v>57</v>
      </c>
      <c r="O365" s="382"/>
      <c r="P365" s="400"/>
      <c r="Q365" s="400"/>
      <c r="R365" s="402"/>
      <c r="S365" s="384">
        <f>IF(Table_1[[#This Row],[Kesto (min) /tapaaminen]]&lt;1,0,(Table_1[[#This Row],[Sisältöjen määrä 
]]*Table_1[[#This Row],[Kesto (min) /tapaaminen]]*Table_1[[#This Row],[Tapaamis-kerrat /osallistuja]]))</f>
        <v>0</v>
      </c>
      <c r="T365" s="356" t="str">
        <f>IF(Table_1[[#This Row],[SISÄLLÖN NIMI]]="","",IF(Table_1[[#This Row],[Toteutuminen]]="Ei osallistujia",0,IF(Table_1[[#This Row],[Toteutuminen]]="Peruttu",0,1)))</f>
        <v/>
      </c>
      <c r="U365" s="403"/>
      <c r="V365" s="404"/>
      <c r="W365" s="405"/>
      <c r="X365" s="387">
        <f>Table_1[[#This Row],[Kävijämäärä a) lapset]]+Table_1[[#This Row],[Kävijämäärä b) aikuiset]]</f>
        <v>0</v>
      </c>
      <c r="Y365" s="387">
        <f>IF(Table_1[[#This Row],[Kokonaiskävijämäärä]]&lt;1,0,Table_1[[#This Row],[Kävijämäärä a) lapset]]*Table_1[[#This Row],[Tapaamis-kerrat /osallistuja]])</f>
        <v>0</v>
      </c>
      <c r="Z365" s="387">
        <f>IF(Table_1[[#This Row],[Kokonaiskävijämäärä]]&lt;1,0,Table_1[[#This Row],[Kävijämäärä b) aikuiset]]*Table_1[[#This Row],[Tapaamis-kerrat /osallistuja]])</f>
        <v>0</v>
      </c>
      <c r="AA365" s="387">
        <f>IF(Table_1[[#This Row],[Kokonaiskävijämäärä]]&lt;1,0,Table_1[[#This Row],[Kokonaiskävijämäärä]]*Table_1[[#This Row],[Tapaamis-kerrat /osallistuja]])</f>
        <v>0</v>
      </c>
      <c r="AB365" s="379" t="s">
        <v>57</v>
      </c>
      <c r="AC365" s="418"/>
      <c r="AD365" s="456"/>
      <c r="AE365" s="464"/>
      <c r="AF365" s="388" t="s">
        <v>57</v>
      </c>
      <c r="AG365" s="389" t="s">
        <v>57</v>
      </c>
      <c r="AH365" s="390" t="s">
        <v>57</v>
      </c>
      <c r="AI365" s="390" t="s">
        <v>57</v>
      </c>
      <c r="AJ365" s="391" t="s">
        <v>56</v>
      </c>
      <c r="AK365" s="392" t="s">
        <v>57</v>
      </c>
      <c r="AL365" s="392" t="s">
        <v>57</v>
      </c>
      <c r="AM365" s="392" t="s">
        <v>57</v>
      </c>
      <c r="AN365" s="393" t="s">
        <v>57</v>
      </c>
      <c r="AO365" s="394" t="s">
        <v>57</v>
      </c>
    </row>
    <row r="366" spans="1:41" ht="15.75" customHeight="1" x14ac:dyDescent="0.3">
      <c r="A366" s="395"/>
      <c r="B366" s="372"/>
      <c r="C366" s="396" t="s">
        <v>43</v>
      </c>
      <c r="D366" s="374" t="str">
        <f>IF(Table_1[[#This Row],[SISÄLLÖN NIMI]]="","",1)</f>
        <v/>
      </c>
      <c r="E366" s="397"/>
      <c r="F366" s="397"/>
      <c r="G366" s="373" t="s">
        <v>57</v>
      </c>
      <c r="H366" s="376" t="s">
        <v>57</v>
      </c>
      <c r="I366" s="398" t="s">
        <v>57</v>
      </c>
      <c r="J366" s="378" t="s">
        <v>47</v>
      </c>
      <c r="K366" s="399" t="s">
        <v>57</v>
      </c>
      <c r="L366" s="379" t="s">
        <v>57</v>
      </c>
      <c r="M366" s="400"/>
      <c r="N366" s="401" t="s">
        <v>57</v>
      </c>
      <c r="O366" s="382"/>
      <c r="P366" s="400"/>
      <c r="Q366" s="400"/>
      <c r="R366" s="402"/>
      <c r="S366" s="384">
        <f>IF(Table_1[[#This Row],[Kesto (min) /tapaaminen]]&lt;1,0,(Table_1[[#This Row],[Sisältöjen määrä 
]]*Table_1[[#This Row],[Kesto (min) /tapaaminen]]*Table_1[[#This Row],[Tapaamis-kerrat /osallistuja]]))</f>
        <v>0</v>
      </c>
      <c r="T366" s="356" t="str">
        <f>IF(Table_1[[#This Row],[SISÄLLÖN NIMI]]="","",IF(Table_1[[#This Row],[Toteutuminen]]="Ei osallistujia",0,IF(Table_1[[#This Row],[Toteutuminen]]="Peruttu",0,1)))</f>
        <v/>
      </c>
      <c r="U366" s="403"/>
      <c r="V366" s="404"/>
      <c r="W366" s="405"/>
      <c r="X366" s="387">
        <f>Table_1[[#This Row],[Kävijämäärä a) lapset]]+Table_1[[#This Row],[Kävijämäärä b) aikuiset]]</f>
        <v>0</v>
      </c>
      <c r="Y366" s="387">
        <f>IF(Table_1[[#This Row],[Kokonaiskävijämäärä]]&lt;1,0,Table_1[[#This Row],[Kävijämäärä a) lapset]]*Table_1[[#This Row],[Tapaamis-kerrat /osallistuja]])</f>
        <v>0</v>
      </c>
      <c r="Z366" s="387">
        <f>IF(Table_1[[#This Row],[Kokonaiskävijämäärä]]&lt;1,0,Table_1[[#This Row],[Kävijämäärä b) aikuiset]]*Table_1[[#This Row],[Tapaamis-kerrat /osallistuja]])</f>
        <v>0</v>
      </c>
      <c r="AA366" s="387">
        <f>IF(Table_1[[#This Row],[Kokonaiskävijämäärä]]&lt;1,0,Table_1[[#This Row],[Kokonaiskävijämäärä]]*Table_1[[#This Row],[Tapaamis-kerrat /osallistuja]])</f>
        <v>0</v>
      </c>
      <c r="AB366" s="379" t="s">
        <v>57</v>
      </c>
      <c r="AC366" s="418"/>
      <c r="AD366" s="456"/>
      <c r="AE366" s="464"/>
      <c r="AF366" s="388" t="s">
        <v>57</v>
      </c>
      <c r="AG366" s="389" t="s">
        <v>57</v>
      </c>
      <c r="AH366" s="390" t="s">
        <v>57</v>
      </c>
      <c r="AI366" s="390" t="s">
        <v>57</v>
      </c>
      <c r="AJ366" s="391" t="s">
        <v>56</v>
      </c>
      <c r="AK366" s="392" t="s">
        <v>57</v>
      </c>
      <c r="AL366" s="392" t="s">
        <v>57</v>
      </c>
      <c r="AM366" s="392" t="s">
        <v>57</v>
      </c>
      <c r="AN366" s="393" t="s">
        <v>57</v>
      </c>
      <c r="AO366" s="394" t="s">
        <v>57</v>
      </c>
    </row>
    <row r="367" spans="1:41" ht="15.75" customHeight="1" x14ac:dyDescent="0.3">
      <c r="A367" s="395"/>
      <c r="B367" s="372"/>
      <c r="C367" s="396" t="s">
        <v>43</v>
      </c>
      <c r="D367" s="374" t="str">
        <f>IF(Table_1[[#This Row],[SISÄLLÖN NIMI]]="","",1)</f>
        <v/>
      </c>
      <c r="E367" s="397"/>
      <c r="F367" s="397"/>
      <c r="G367" s="373" t="s">
        <v>57</v>
      </c>
      <c r="H367" s="376" t="s">
        <v>57</v>
      </c>
      <c r="I367" s="398" t="s">
        <v>57</v>
      </c>
      <c r="J367" s="378" t="s">
        <v>47</v>
      </c>
      <c r="K367" s="399" t="s">
        <v>57</v>
      </c>
      <c r="L367" s="379" t="s">
        <v>57</v>
      </c>
      <c r="M367" s="400"/>
      <c r="N367" s="401" t="s">
        <v>57</v>
      </c>
      <c r="O367" s="382"/>
      <c r="P367" s="400"/>
      <c r="Q367" s="400"/>
      <c r="R367" s="402"/>
      <c r="S367" s="384">
        <f>IF(Table_1[[#This Row],[Kesto (min) /tapaaminen]]&lt;1,0,(Table_1[[#This Row],[Sisältöjen määrä 
]]*Table_1[[#This Row],[Kesto (min) /tapaaminen]]*Table_1[[#This Row],[Tapaamis-kerrat /osallistuja]]))</f>
        <v>0</v>
      </c>
      <c r="T367" s="356" t="str">
        <f>IF(Table_1[[#This Row],[SISÄLLÖN NIMI]]="","",IF(Table_1[[#This Row],[Toteutuminen]]="Ei osallistujia",0,IF(Table_1[[#This Row],[Toteutuminen]]="Peruttu",0,1)))</f>
        <v/>
      </c>
      <c r="U367" s="403"/>
      <c r="V367" s="404"/>
      <c r="W367" s="405"/>
      <c r="X367" s="387">
        <f>Table_1[[#This Row],[Kävijämäärä a) lapset]]+Table_1[[#This Row],[Kävijämäärä b) aikuiset]]</f>
        <v>0</v>
      </c>
      <c r="Y367" s="387">
        <f>IF(Table_1[[#This Row],[Kokonaiskävijämäärä]]&lt;1,0,Table_1[[#This Row],[Kävijämäärä a) lapset]]*Table_1[[#This Row],[Tapaamis-kerrat /osallistuja]])</f>
        <v>0</v>
      </c>
      <c r="Z367" s="387">
        <f>IF(Table_1[[#This Row],[Kokonaiskävijämäärä]]&lt;1,0,Table_1[[#This Row],[Kävijämäärä b) aikuiset]]*Table_1[[#This Row],[Tapaamis-kerrat /osallistuja]])</f>
        <v>0</v>
      </c>
      <c r="AA367" s="387">
        <f>IF(Table_1[[#This Row],[Kokonaiskävijämäärä]]&lt;1,0,Table_1[[#This Row],[Kokonaiskävijämäärä]]*Table_1[[#This Row],[Tapaamis-kerrat /osallistuja]])</f>
        <v>0</v>
      </c>
      <c r="AB367" s="379" t="s">
        <v>57</v>
      </c>
      <c r="AC367" s="418"/>
      <c r="AD367" s="456"/>
      <c r="AE367" s="464"/>
      <c r="AF367" s="388" t="s">
        <v>57</v>
      </c>
      <c r="AG367" s="389" t="s">
        <v>57</v>
      </c>
      <c r="AH367" s="390" t="s">
        <v>57</v>
      </c>
      <c r="AI367" s="390" t="s">
        <v>57</v>
      </c>
      <c r="AJ367" s="391" t="s">
        <v>56</v>
      </c>
      <c r="AK367" s="392" t="s">
        <v>57</v>
      </c>
      <c r="AL367" s="392" t="s">
        <v>57</v>
      </c>
      <c r="AM367" s="392" t="s">
        <v>57</v>
      </c>
      <c r="AN367" s="393" t="s">
        <v>57</v>
      </c>
      <c r="AO367" s="394" t="s">
        <v>57</v>
      </c>
    </row>
    <row r="368" spans="1:41" ht="15.75" customHeight="1" x14ac:dyDescent="0.3">
      <c r="A368" s="395"/>
      <c r="B368" s="372"/>
      <c r="C368" s="396" t="s">
        <v>43</v>
      </c>
      <c r="D368" s="374" t="str">
        <f>IF(Table_1[[#This Row],[SISÄLLÖN NIMI]]="","",1)</f>
        <v/>
      </c>
      <c r="E368" s="397"/>
      <c r="F368" s="397"/>
      <c r="G368" s="373" t="s">
        <v>57</v>
      </c>
      <c r="H368" s="376" t="s">
        <v>57</v>
      </c>
      <c r="I368" s="398" t="s">
        <v>57</v>
      </c>
      <c r="J368" s="378" t="s">
        <v>47</v>
      </c>
      <c r="K368" s="399" t="s">
        <v>57</v>
      </c>
      <c r="L368" s="379" t="s">
        <v>57</v>
      </c>
      <c r="M368" s="400"/>
      <c r="N368" s="401" t="s">
        <v>57</v>
      </c>
      <c r="O368" s="382"/>
      <c r="P368" s="400"/>
      <c r="Q368" s="400"/>
      <c r="R368" s="402"/>
      <c r="S368" s="384">
        <f>IF(Table_1[[#This Row],[Kesto (min) /tapaaminen]]&lt;1,0,(Table_1[[#This Row],[Sisältöjen määrä 
]]*Table_1[[#This Row],[Kesto (min) /tapaaminen]]*Table_1[[#This Row],[Tapaamis-kerrat /osallistuja]]))</f>
        <v>0</v>
      </c>
      <c r="T368" s="356" t="str">
        <f>IF(Table_1[[#This Row],[SISÄLLÖN NIMI]]="","",IF(Table_1[[#This Row],[Toteutuminen]]="Ei osallistujia",0,IF(Table_1[[#This Row],[Toteutuminen]]="Peruttu",0,1)))</f>
        <v/>
      </c>
      <c r="U368" s="403"/>
      <c r="V368" s="404"/>
      <c r="W368" s="405"/>
      <c r="X368" s="387">
        <f>Table_1[[#This Row],[Kävijämäärä a) lapset]]+Table_1[[#This Row],[Kävijämäärä b) aikuiset]]</f>
        <v>0</v>
      </c>
      <c r="Y368" s="387">
        <f>IF(Table_1[[#This Row],[Kokonaiskävijämäärä]]&lt;1,0,Table_1[[#This Row],[Kävijämäärä a) lapset]]*Table_1[[#This Row],[Tapaamis-kerrat /osallistuja]])</f>
        <v>0</v>
      </c>
      <c r="Z368" s="387">
        <f>IF(Table_1[[#This Row],[Kokonaiskävijämäärä]]&lt;1,0,Table_1[[#This Row],[Kävijämäärä b) aikuiset]]*Table_1[[#This Row],[Tapaamis-kerrat /osallistuja]])</f>
        <v>0</v>
      </c>
      <c r="AA368" s="387">
        <f>IF(Table_1[[#This Row],[Kokonaiskävijämäärä]]&lt;1,0,Table_1[[#This Row],[Kokonaiskävijämäärä]]*Table_1[[#This Row],[Tapaamis-kerrat /osallistuja]])</f>
        <v>0</v>
      </c>
      <c r="AB368" s="379" t="s">
        <v>57</v>
      </c>
      <c r="AC368" s="418"/>
      <c r="AD368" s="456"/>
      <c r="AE368" s="464"/>
      <c r="AF368" s="388" t="s">
        <v>57</v>
      </c>
      <c r="AG368" s="389" t="s">
        <v>57</v>
      </c>
      <c r="AH368" s="390" t="s">
        <v>57</v>
      </c>
      <c r="AI368" s="390" t="s">
        <v>57</v>
      </c>
      <c r="AJ368" s="391" t="s">
        <v>56</v>
      </c>
      <c r="AK368" s="392" t="s">
        <v>57</v>
      </c>
      <c r="AL368" s="392" t="s">
        <v>57</v>
      </c>
      <c r="AM368" s="392" t="s">
        <v>57</v>
      </c>
      <c r="AN368" s="393" t="s">
        <v>57</v>
      </c>
      <c r="AO368" s="394" t="s">
        <v>57</v>
      </c>
    </row>
    <row r="369" spans="1:41" ht="15.75" customHeight="1" x14ac:dyDescent="0.3">
      <c r="A369" s="395"/>
      <c r="B369" s="372"/>
      <c r="C369" s="396" t="s">
        <v>43</v>
      </c>
      <c r="D369" s="374" t="str">
        <f>IF(Table_1[[#This Row],[SISÄLLÖN NIMI]]="","",1)</f>
        <v/>
      </c>
      <c r="E369" s="397"/>
      <c r="F369" s="397"/>
      <c r="G369" s="373" t="s">
        <v>57</v>
      </c>
      <c r="H369" s="376" t="s">
        <v>57</v>
      </c>
      <c r="I369" s="398" t="s">
        <v>57</v>
      </c>
      <c r="J369" s="378" t="s">
        <v>47</v>
      </c>
      <c r="K369" s="399" t="s">
        <v>57</v>
      </c>
      <c r="L369" s="379" t="s">
        <v>57</v>
      </c>
      <c r="M369" s="400"/>
      <c r="N369" s="401" t="s">
        <v>57</v>
      </c>
      <c r="O369" s="382"/>
      <c r="P369" s="400"/>
      <c r="Q369" s="400"/>
      <c r="R369" s="402"/>
      <c r="S369" s="384">
        <f>IF(Table_1[[#This Row],[Kesto (min) /tapaaminen]]&lt;1,0,(Table_1[[#This Row],[Sisältöjen määrä 
]]*Table_1[[#This Row],[Kesto (min) /tapaaminen]]*Table_1[[#This Row],[Tapaamis-kerrat /osallistuja]]))</f>
        <v>0</v>
      </c>
      <c r="T369" s="356" t="str">
        <f>IF(Table_1[[#This Row],[SISÄLLÖN NIMI]]="","",IF(Table_1[[#This Row],[Toteutuminen]]="Ei osallistujia",0,IF(Table_1[[#This Row],[Toteutuminen]]="Peruttu",0,1)))</f>
        <v/>
      </c>
      <c r="U369" s="403"/>
      <c r="V369" s="404"/>
      <c r="W369" s="405"/>
      <c r="X369" s="387">
        <f>Table_1[[#This Row],[Kävijämäärä a) lapset]]+Table_1[[#This Row],[Kävijämäärä b) aikuiset]]</f>
        <v>0</v>
      </c>
      <c r="Y369" s="387">
        <f>IF(Table_1[[#This Row],[Kokonaiskävijämäärä]]&lt;1,0,Table_1[[#This Row],[Kävijämäärä a) lapset]]*Table_1[[#This Row],[Tapaamis-kerrat /osallistuja]])</f>
        <v>0</v>
      </c>
      <c r="Z369" s="387">
        <f>IF(Table_1[[#This Row],[Kokonaiskävijämäärä]]&lt;1,0,Table_1[[#This Row],[Kävijämäärä b) aikuiset]]*Table_1[[#This Row],[Tapaamis-kerrat /osallistuja]])</f>
        <v>0</v>
      </c>
      <c r="AA369" s="387">
        <f>IF(Table_1[[#This Row],[Kokonaiskävijämäärä]]&lt;1,0,Table_1[[#This Row],[Kokonaiskävijämäärä]]*Table_1[[#This Row],[Tapaamis-kerrat /osallistuja]])</f>
        <v>0</v>
      </c>
      <c r="AB369" s="379" t="s">
        <v>57</v>
      </c>
      <c r="AC369" s="418"/>
      <c r="AD369" s="456"/>
      <c r="AE369" s="464"/>
      <c r="AF369" s="388" t="s">
        <v>57</v>
      </c>
      <c r="AG369" s="389" t="s">
        <v>57</v>
      </c>
      <c r="AH369" s="390" t="s">
        <v>57</v>
      </c>
      <c r="AI369" s="390" t="s">
        <v>57</v>
      </c>
      <c r="AJ369" s="391" t="s">
        <v>56</v>
      </c>
      <c r="AK369" s="392" t="s">
        <v>57</v>
      </c>
      <c r="AL369" s="392" t="s">
        <v>57</v>
      </c>
      <c r="AM369" s="392" t="s">
        <v>57</v>
      </c>
      <c r="AN369" s="393" t="s">
        <v>57</v>
      </c>
      <c r="AO369" s="394" t="s">
        <v>57</v>
      </c>
    </row>
    <row r="370" spans="1:41" ht="15.75" customHeight="1" x14ac:dyDescent="0.3">
      <c r="A370" s="395"/>
      <c r="B370" s="372"/>
      <c r="C370" s="396" t="s">
        <v>43</v>
      </c>
      <c r="D370" s="374" t="str">
        <f>IF(Table_1[[#This Row],[SISÄLLÖN NIMI]]="","",1)</f>
        <v/>
      </c>
      <c r="E370" s="397"/>
      <c r="F370" s="397"/>
      <c r="G370" s="373" t="s">
        <v>57</v>
      </c>
      <c r="H370" s="376" t="s">
        <v>57</v>
      </c>
      <c r="I370" s="398" t="s">
        <v>57</v>
      </c>
      <c r="J370" s="378" t="s">
        <v>47</v>
      </c>
      <c r="K370" s="399" t="s">
        <v>57</v>
      </c>
      <c r="L370" s="379" t="s">
        <v>57</v>
      </c>
      <c r="M370" s="400"/>
      <c r="N370" s="401" t="s">
        <v>57</v>
      </c>
      <c r="O370" s="382"/>
      <c r="P370" s="400"/>
      <c r="Q370" s="400"/>
      <c r="R370" s="402"/>
      <c r="S370" s="384">
        <f>IF(Table_1[[#This Row],[Kesto (min) /tapaaminen]]&lt;1,0,(Table_1[[#This Row],[Sisältöjen määrä 
]]*Table_1[[#This Row],[Kesto (min) /tapaaminen]]*Table_1[[#This Row],[Tapaamis-kerrat /osallistuja]]))</f>
        <v>0</v>
      </c>
      <c r="T370" s="356" t="str">
        <f>IF(Table_1[[#This Row],[SISÄLLÖN NIMI]]="","",IF(Table_1[[#This Row],[Toteutuminen]]="Ei osallistujia",0,IF(Table_1[[#This Row],[Toteutuminen]]="Peruttu",0,1)))</f>
        <v/>
      </c>
      <c r="U370" s="403"/>
      <c r="V370" s="404"/>
      <c r="W370" s="405"/>
      <c r="X370" s="387">
        <f>Table_1[[#This Row],[Kävijämäärä a) lapset]]+Table_1[[#This Row],[Kävijämäärä b) aikuiset]]</f>
        <v>0</v>
      </c>
      <c r="Y370" s="387">
        <f>IF(Table_1[[#This Row],[Kokonaiskävijämäärä]]&lt;1,0,Table_1[[#This Row],[Kävijämäärä a) lapset]]*Table_1[[#This Row],[Tapaamis-kerrat /osallistuja]])</f>
        <v>0</v>
      </c>
      <c r="Z370" s="387">
        <f>IF(Table_1[[#This Row],[Kokonaiskävijämäärä]]&lt;1,0,Table_1[[#This Row],[Kävijämäärä b) aikuiset]]*Table_1[[#This Row],[Tapaamis-kerrat /osallistuja]])</f>
        <v>0</v>
      </c>
      <c r="AA370" s="387">
        <f>IF(Table_1[[#This Row],[Kokonaiskävijämäärä]]&lt;1,0,Table_1[[#This Row],[Kokonaiskävijämäärä]]*Table_1[[#This Row],[Tapaamis-kerrat /osallistuja]])</f>
        <v>0</v>
      </c>
      <c r="AB370" s="379" t="s">
        <v>57</v>
      </c>
      <c r="AC370" s="418"/>
      <c r="AD370" s="456"/>
      <c r="AE370" s="464"/>
      <c r="AF370" s="388" t="s">
        <v>57</v>
      </c>
      <c r="AG370" s="389" t="s">
        <v>57</v>
      </c>
      <c r="AH370" s="390" t="s">
        <v>57</v>
      </c>
      <c r="AI370" s="390" t="s">
        <v>57</v>
      </c>
      <c r="AJ370" s="391" t="s">
        <v>56</v>
      </c>
      <c r="AK370" s="392" t="s">
        <v>57</v>
      </c>
      <c r="AL370" s="392" t="s">
        <v>57</v>
      </c>
      <c r="AM370" s="392" t="s">
        <v>57</v>
      </c>
      <c r="AN370" s="393" t="s">
        <v>57</v>
      </c>
      <c r="AO370" s="394" t="s">
        <v>57</v>
      </c>
    </row>
    <row r="371" spans="1:41" ht="15.75" customHeight="1" x14ac:dyDescent="0.3">
      <c r="A371" s="395"/>
      <c r="B371" s="372"/>
      <c r="C371" s="396" t="s">
        <v>43</v>
      </c>
      <c r="D371" s="374" t="str">
        <f>IF(Table_1[[#This Row],[SISÄLLÖN NIMI]]="","",1)</f>
        <v/>
      </c>
      <c r="E371" s="397"/>
      <c r="F371" s="397"/>
      <c r="G371" s="373" t="s">
        <v>57</v>
      </c>
      <c r="H371" s="376" t="s">
        <v>57</v>
      </c>
      <c r="I371" s="398" t="s">
        <v>57</v>
      </c>
      <c r="J371" s="378" t="s">
        <v>47</v>
      </c>
      <c r="K371" s="399" t="s">
        <v>57</v>
      </c>
      <c r="L371" s="379" t="s">
        <v>57</v>
      </c>
      <c r="M371" s="400"/>
      <c r="N371" s="401" t="s">
        <v>57</v>
      </c>
      <c r="O371" s="382"/>
      <c r="P371" s="400"/>
      <c r="Q371" s="400"/>
      <c r="R371" s="402"/>
      <c r="S371" s="384">
        <f>IF(Table_1[[#This Row],[Kesto (min) /tapaaminen]]&lt;1,0,(Table_1[[#This Row],[Sisältöjen määrä 
]]*Table_1[[#This Row],[Kesto (min) /tapaaminen]]*Table_1[[#This Row],[Tapaamis-kerrat /osallistuja]]))</f>
        <v>0</v>
      </c>
      <c r="T371" s="356" t="str">
        <f>IF(Table_1[[#This Row],[SISÄLLÖN NIMI]]="","",IF(Table_1[[#This Row],[Toteutuminen]]="Ei osallistujia",0,IF(Table_1[[#This Row],[Toteutuminen]]="Peruttu",0,1)))</f>
        <v/>
      </c>
      <c r="U371" s="403"/>
      <c r="V371" s="404"/>
      <c r="W371" s="405"/>
      <c r="X371" s="387">
        <f>Table_1[[#This Row],[Kävijämäärä a) lapset]]+Table_1[[#This Row],[Kävijämäärä b) aikuiset]]</f>
        <v>0</v>
      </c>
      <c r="Y371" s="387">
        <f>IF(Table_1[[#This Row],[Kokonaiskävijämäärä]]&lt;1,0,Table_1[[#This Row],[Kävijämäärä a) lapset]]*Table_1[[#This Row],[Tapaamis-kerrat /osallistuja]])</f>
        <v>0</v>
      </c>
      <c r="Z371" s="387">
        <f>IF(Table_1[[#This Row],[Kokonaiskävijämäärä]]&lt;1,0,Table_1[[#This Row],[Kävijämäärä b) aikuiset]]*Table_1[[#This Row],[Tapaamis-kerrat /osallistuja]])</f>
        <v>0</v>
      </c>
      <c r="AA371" s="387">
        <f>IF(Table_1[[#This Row],[Kokonaiskävijämäärä]]&lt;1,0,Table_1[[#This Row],[Kokonaiskävijämäärä]]*Table_1[[#This Row],[Tapaamis-kerrat /osallistuja]])</f>
        <v>0</v>
      </c>
      <c r="AB371" s="379" t="s">
        <v>57</v>
      </c>
      <c r="AC371" s="418"/>
      <c r="AD371" s="456"/>
      <c r="AE371" s="464"/>
      <c r="AF371" s="388" t="s">
        <v>57</v>
      </c>
      <c r="AG371" s="389" t="s">
        <v>57</v>
      </c>
      <c r="AH371" s="390" t="s">
        <v>57</v>
      </c>
      <c r="AI371" s="390" t="s">
        <v>57</v>
      </c>
      <c r="AJ371" s="391" t="s">
        <v>56</v>
      </c>
      <c r="AK371" s="392" t="s">
        <v>57</v>
      </c>
      <c r="AL371" s="392" t="s">
        <v>57</v>
      </c>
      <c r="AM371" s="392" t="s">
        <v>57</v>
      </c>
      <c r="AN371" s="393" t="s">
        <v>57</v>
      </c>
      <c r="AO371" s="394" t="s">
        <v>57</v>
      </c>
    </row>
    <row r="372" spans="1:41" ht="15.75" customHeight="1" x14ac:dyDescent="0.3">
      <c r="A372" s="395"/>
      <c r="B372" s="372"/>
      <c r="C372" s="396" t="s">
        <v>43</v>
      </c>
      <c r="D372" s="374" t="str">
        <f>IF(Table_1[[#This Row],[SISÄLLÖN NIMI]]="","",1)</f>
        <v/>
      </c>
      <c r="E372" s="397"/>
      <c r="F372" s="397"/>
      <c r="G372" s="373" t="s">
        <v>57</v>
      </c>
      <c r="H372" s="376" t="s">
        <v>57</v>
      </c>
      <c r="I372" s="398" t="s">
        <v>57</v>
      </c>
      <c r="J372" s="378" t="s">
        <v>47</v>
      </c>
      <c r="K372" s="399" t="s">
        <v>57</v>
      </c>
      <c r="L372" s="379" t="s">
        <v>57</v>
      </c>
      <c r="M372" s="400"/>
      <c r="N372" s="401" t="s">
        <v>57</v>
      </c>
      <c r="O372" s="382"/>
      <c r="P372" s="400"/>
      <c r="Q372" s="400"/>
      <c r="R372" s="402"/>
      <c r="S372" s="384">
        <f>IF(Table_1[[#This Row],[Kesto (min) /tapaaminen]]&lt;1,0,(Table_1[[#This Row],[Sisältöjen määrä 
]]*Table_1[[#This Row],[Kesto (min) /tapaaminen]]*Table_1[[#This Row],[Tapaamis-kerrat /osallistuja]]))</f>
        <v>0</v>
      </c>
      <c r="T372" s="356" t="str">
        <f>IF(Table_1[[#This Row],[SISÄLLÖN NIMI]]="","",IF(Table_1[[#This Row],[Toteutuminen]]="Ei osallistujia",0,IF(Table_1[[#This Row],[Toteutuminen]]="Peruttu",0,1)))</f>
        <v/>
      </c>
      <c r="U372" s="403"/>
      <c r="V372" s="404"/>
      <c r="W372" s="405"/>
      <c r="X372" s="387">
        <f>Table_1[[#This Row],[Kävijämäärä a) lapset]]+Table_1[[#This Row],[Kävijämäärä b) aikuiset]]</f>
        <v>0</v>
      </c>
      <c r="Y372" s="387">
        <f>IF(Table_1[[#This Row],[Kokonaiskävijämäärä]]&lt;1,0,Table_1[[#This Row],[Kävijämäärä a) lapset]]*Table_1[[#This Row],[Tapaamis-kerrat /osallistuja]])</f>
        <v>0</v>
      </c>
      <c r="Z372" s="387">
        <f>IF(Table_1[[#This Row],[Kokonaiskävijämäärä]]&lt;1,0,Table_1[[#This Row],[Kävijämäärä b) aikuiset]]*Table_1[[#This Row],[Tapaamis-kerrat /osallistuja]])</f>
        <v>0</v>
      </c>
      <c r="AA372" s="387">
        <f>IF(Table_1[[#This Row],[Kokonaiskävijämäärä]]&lt;1,0,Table_1[[#This Row],[Kokonaiskävijämäärä]]*Table_1[[#This Row],[Tapaamis-kerrat /osallistuja]])</f>
        <v>0</v>
      </c>
      <c r="AB372" s="379" t="s">
        <v>57</v>
      </c>
      <c r="AC372" s="418"/>
      <c r="AD372" s="456"/>
      <c r="AE372" s="464"/>
      <c r="AF372" s="388" t="s">
        <v>57</v>
      </c>
      <c r="AG372" s="389" t="s">
        <v>57</v>
      </c>
      <c r="AH372" s="390" t="s">
        <v>57</v>
      </c>
      <c r="AI372" s="390" t="s">
        <v>57</v>
      </c>
      <c r="AJ372" s="391" t="s">
        <v>56</v>
      </c>
      <c r="AK372" s="392" t="s">
        <v>57</v>
      </c>
      <c r="AL372" s="392" t="s">
        <v>57</v>
      </c>
      <c r="AM372" s="392" t="s">
        <v>57</v>
      </c>
      <c r="AN372" s="393" t="s">
        <v>57</v>
      </c>
      <c r="AO372" s="394" t="s">
        <v>57</v>
      </c>
    </row>
    <row r="373" spans="1:41" ht="15.75" customHeight="1" x14ac:dyDescent="0.3">
      <c r="A373" s="395"/>
      <c r="B373" s="372"/>
      <c r="C373" s="396" t="s">
        <v>43</v>
      </c>
      <c r="D373" s="374" t="str">
        <f>IF(Table_1[[#This Row],[SISÄLLÖN NIMI]]="","",1)</f>
        <v/>
      </c>
      <c r="E373" s="397"/>
      <c r="F373" s="397"/>
      <c r="G373" s="373" t="s">
        <v>57</v>
      </c>
      <c r="H373" s="376" t="s">
        <v>57</v>
      </c>
      <c r="I373" s="398" t="s">
        <v>57</v>
      </c>
      <c r="J373" s="378" t="s">
        <v>47</v>
      </c>
      <c r="K373" s="399" t="s">
        <v>57</v>
      </c>
      <c r="L373" s="379" t="s">
        <v>57</v>
      </c>
      <c r="M373" s="400"/>
      <c r="N373" s="401" t="s">
        <v>57</v>
      </c>
      <c r="O373" s="382"/>
      <c r="P373" s="400"/>
      <c r="Q373" s="400"/>
      <c r="R373" s="402"/>
      <c r="S373" s="384">
        <f>IF(Table_1[[#This Row],[Kesto (min) /tapaaminen]]&lt;1,0,(Table_1[[#This Row],[Sisältöjen määrä 
]]*Table_1[[#This Row],[Kesto (min) /tapaaminen]]*Table_1[[#This Row],[Tapaamis-kerrat /osallistuja]]))</f>
        <v>0</v>
      </c>
      <c r="T373" s="356" t="str">
        <f>IF(Table_1[[#This Row],[SISÄLLÖN NIMI]]="","",IF(Table_1[[#This Row],[Toteutuminen]]="Ei osallistujia",0,IF(Table_1[[#This Row],[Toteutuminen]]="Peruttu",0,1)))</f>
        <v/>
      </c>
      <c r="U373" s="403"/>
      <c r="V373" s="404"/>
      <c r="W373" s="405"/>
      <c r="X373" s="387">
        <f>Table_1[[#This Row],[Kävijämäärä a) lapset]]+Table_1[[#This Row],[Kävijämäärä b) aikuiset]]</f>
        <v>0</v>
      </c>
      <c r="Y373" s="387">
        <f>IF(Table_1[[#This Row],[Kokonaiskävijämäärä]]&lt;1,0,Table_1[[#This Row],[Kävijämäärä a) lapset]]*Table_1[[#This Row],[Tapaamis-kerrat /osallistuja]])</f>
        <v>0</v>
      </c>
      <c r="Z373" s="387">
        <f>IF(Table_1[[#This Row],[Kokonaiskävijämäärä]]&lt;1,0,Table_1[[#This Row],[Kävijämäärä b) aikuiset]]*Table_1[[#This Row],[Tapaamis-kerrat /osallistuja]])</f>
        <v>0</v>
      </c>
      <c r="AA373" s="387">
        <f>IF(Table_1[[#This Row],[Kokonaiskävijämäärä]]&lt;1,0,Table_1[[#This Row],[Kokonaiskävijämäärä]]*Table_1[[#This Row],[Tapaamis-kerrat /osallistuja]])</f>
        <v>0</v>
      </c>
      <c r="AB373" s="379" t="s">
        <v>57</v>
      </c>
      <c r="AC373" s="418"/>
      <c r="AD373" s="456"/>
      <c r="AE373" s="464"/>
      <c r="AF373" s="388" t="s">
        <v>57</v>
      </c>
      <c r="AG373" s="389" t="s">
        <v>57</v>
      </c>
      <c r="AH373" s="390" t="s">
        <v>57</v>
      </c>
      <c r="AI373" s="390" t="s">
        <v>57</v>
      </c>
      <c r="AJ373" s="391" t="s">
        <v>56</v>
      </c>
      <c r="AK373" s="392" t="s">
        <v>57</v>
      </c>
      <c r="AL373" s="392" t="s">
        <v>57</v>
      </c>
      <c r="AM373" s="392" t="s">
        <v>57</v>
      </c>
      <c r="AN373" s="393" t="s">
        <v>57</v>
      </c>
      <c r="AO373" s="394" t="s">
        <v>57</v>
      </c>
    </row>
    <row r="374" spans="1:41" ht="15.75" customHeight="1" x14ac:dyDescent="0.3">
      <c r="A374" s="395"/>
      <c r="B374" s="372"/>
      <c r="C374" s="396" t="s">
        <v>43</v>
      </c>
      <c r="D374" s="374" t="str">
        <f>IF(Table_1[[#This Row],[SISÄLLÖN NIMI]]="","",1)</f>
        <v/>
      </c>
      <c r="E374" s="397"/>
      <c r="F374" s="397"/>
      <c r="G374" s="373" t="s">
        <v>57</v>
      </c>
      <c r="H374" s="376" t="s">
        <v>57</v>
      </c>
      <c r="I374" s="398" t="s">
        <v>57</v>
      </c>
      <c r="J374" s="378" t="s">
        <v>47</v>
      </c>
      <c r="K374" s="399" t="s">
        <v>57</v>
      </c>
      <c r="L374" s="379" t="s">
        <v>57</v>
      </c>
      <c r="M374" s="400"/>
      <c r="N374" s="401" t="s">
        <v>57</v>
      </c>
      <c r="O374" s="382"/>
      <c r="P374" s="400"/>
      <c r="Q374" s="400"/>
      <c r="R374" s="402"/>
      <c r="S374" s="384">
        <f>IF(Table_1[[#This Row],[Kesto (min) /tapaaminen]]&lt;1,0,(Table_1[[#This Row],[Sisältöjen määrä 
]]*Table_1[[#This Row],[Kesto (min) /tapaaminen]]*Table_1[[#This Row],[Tapaamis-kerrat /osallistuja]]))</f>
        <v>0</v>
      </c>
      <c r="T374" s="356" t="str">
        <f>IF(Table_1[[#This Row],[SISÄLLÖN NIMI]]="","",IF(Table_1[[#This Row],[Toteutuminen]]="Ei osallistujia",0,IF(Table_1[[#This Row],[Toteutuminen]]="Peruttu",0,1)))</f>
        <v/>
      </c>
      <c r="U374" s="403"/>
      <c r="V374" s="404"/>
      <c r="W374" s="405"/>
      <c r="X374" s="387">
        <f>Table_1[[#This Row],[Kävijämäärä a) lapset]]+Table_1[[#This Row],[Kävijämäärä b) aikuiset]]</f>
        <v>0</v>
      </c>
      <c r="Y374" s="387">
        <f>IF(Table_1[[#This Row],[Kokonaiskävijämäärä]]&lt;1,0,Table_1[[#This Row],[Kävijämäärä a) lapset]]*Table_1[[#This Row],[Tapaamis-kerrat /osallistuja]])</f>
        <v>0</v>
      </c>
      <c r="Z374" s="387">
        <f>IF(Table_1[[#This Row],[Kokonaiskävijämäärä]]&lt;1,0,Table_1[[#This Row],[Kävijämäärä b) aikuiset]]*Table_1[[#This Row],[Tapaamis-kerrat /osallistuja]])</f>
        <v>0</v>
      </c>
      <c r="AA374" s="387">
        <f>IF(Table_1[[#This Row],[Kokonaiskävijämäärä]]&lt;1,0,Table_1[[#This Row],[Kokonaiskävijämäärä]]*Table_1[[#This Row],[Tapaamis-kerrat /osallistuja]])</f>
        <v>0</v>
      </c>
      <c r="AB374" s="379" t="s">
        <v>57</v>
      </c>
      <c r="AC374" s="418"/>
      <c r="AD374" s="456"/>
      <c r="AE374" s="464"/>
      <c r="AF374" s="388" t="s">
        <v>57</v>
      </c>
      <c r="AG374" s="389" t="s">
        <v>57</v>
      </c>
      <c r="AH374" s="390" t="s">
        <v>57</v>
      </c>
      <c r="AI374" s="390" t="s">
        <v>57</v>
      </c>
      <c r="AJ374" s="391" t="s">
        <v>56</v>
      </c>
      <c r="AK374" s="392" t="s">
        <v>57</v>
      </c>
      <c r="AL374" s="392" t="s">
        <v>57</v>
      </c>
      <c r="AM374" s="392" t="s">
        <v>57</v>
      </c>
      <c r="AN374" s="393" t="s">
        <v>57</v>
      </c>
      <c r="AO374" s="394" t="s">
        <v>57</v>
      </c>
    </row>
    <row r="375" spans="1:41" ht="15.75" customHeight="1" x14ac:dyDescent="0.3">
      <c r="A375" s="395"/>
      <c r="B375" s="372"/>
      <c r="C375" s="396" t="s">
        <v>43</v>
      </c>
      <c r="D375" s="374" t="str">
        <f>IF(Table_1[[#This Row],[SISÄLLÖN NIMI]]="","",1)</f>
        <v/>
      </c>
      <c r="E375" s="397"/>
      <c r="F375" s="397"/>
      <c r="G375" s="373" t="s">
        <v>57</v>
      </c>
      <c r="H375" s="376" t="s">
        <v>57</v>
      </c>
      <c r="I375" s="398" t="s">
        <v>57</v>
      </c>
      <c r="J375" s="378" t="s">
        <v>47</v>
      </c>
      <c r="K375" s="399" t="s">
        <v>57</v>
      </c>
      <c r="L375" s="379" t="s">
        <v>57</v>
      </c>
      <c r="M375" s="400"/>
      <c r="N375" s="401" t="s">
        <v>57</v>
      </c>
      <c r="O375" s="382"/>
      <c r="P375" s="400"/>
      <c r="Q375" s="400"/>
      <c r="R375" s="402"/>
      <c r="S375" s="384">
        <f>IF(Table_1[[#This Row],[Kesto (min) /tapaaminen]]&lt;1,0,(Table_1[[#This Row],[Sisältöjen määrä 
]]*Table_1[[#This Row],[Kesto (min) /tapaaminen]]*Table_1[[#This Row],[Tapaamis-kerrat /osallistuja]]))</f>
        <v>0</v>
      </c>
      <c r="T375" s="356" t="str">
        <f>IF(Table_1[[#This Row],[SISÄLLÖN NIMI]]="","",IF(Table_1[[#This Row],[Toteutuminen]]="Ei osallistujia",0,IF(Table_1[[#This Row],[Toteutuminen]]="Peruttu",0,1)))</f>
        <v/>
      </c>
      <c r="U375" s="403"/>
      <c r="V375" s="404"/>
      <c r="W375" s="405"/>
      <c r="X375" s="387">
        <f>Table_1[[#This Row],[Kävijämäärä a) lapset]]+Table_1[[#This Row],[Kävijämäärä b) aikuiset]]</f>
        <v>0</v>
      </c>
      <c r="Y375" s="387">
        <f>IF(Table_1[[#This Row],[Kokonaiskävijämäärä]]&lt;1,0,Table_1[[#This Row],[Kävijämäärä a) lapset]]*Table_1[[#This Row],[Tapaamis-kerrat /osallistuja]])</f>
        <v>0</v>
      </c>
      <c r="Z375" s="387">
        <f>IF(Table_1[[#This Row],[Kokonaiskävijämäärä]]&lt;1,0,Table_1[[#This Row],[Kävijämäärä b) aikuiset]]*Table_1[[#This Row],[Tapaamis-kerrat /osallistuja]])</f>
        <v>0</v>
      </c>
      <c r="AA375" s="387">
        <f>IF(Table_1[[#This Row],[Kokonaiskävijämäärä]]&lt;1,0,Table_1[[#This Row],[Kokonaiskävijämäärä]]*Table_1[[#This Row],[Tapaamis-kerrat /osallistuja]])</f>
        <v>0</v>
      </c>
      <c r="AB375" s="379" t="s">
        <v>57</v>
      </c>
      <c r="AC375" s="418"/>
      <c r="AD375" s="456"/>
      <c r="AE375" s="464"/>
      <c r="AF375" s="388" t="s">
        <v>57</v>
      </c>
      <c r="AG375" s="389" t="s">
        <v>57</v>
      </c>
      <c r="AH375" s="390" t="s">
        <v>57</v>
      </c>
      <c r="AI375" s="390" t="s">
        <v>57</v>
      </c>
      <c r="AJ375" s="391" t="s">
        <v>56</v>
      </c>
      <c r="AK375" s="392" t="s">
        <v>57</v>
      </c>
      <c r="AL375" s="392" t="s">
        <v>57</v>
      </c>
      <c r="AM375" s="392" t="s">
        <v>57</v>
      </c>
      <c r="AN375" s="393" t="s">
        <v>57</v>
      </c>
      <c r="AO375" s="394" t="s">
        <v>57</v>
      </c>
    </row>
    <row r="376" spans="1:41" ht="15.75" customHeight="1" x14ac:dyDescent="0.3">
      <c r="A376" s="395"/>
      <c r="B376" s="372"/>
      <c r="C376" s="396" t="s">
        <v>43</v>
      </c>
      <c r="D376" s="374" t="str">
        <f>IF(Table_1[[#This Row],[SISÄLLÖN NIMI]]="","",1)</f>
        <v/>
      </c>
      <c r="E376" s="397"/>
      <c r="F376" s="397"/>
      <c r="G376" s="373" t="s">
        <v>57</v>
      </c>
      <c r="H376" s="376" t="s">
        <v>57</v>
      </c>
      <c r="I376" s="398" t="s">
        <v>57</v>
      </c>
      <c r="J376" s="378" t="s">
        <v>47</v>
      </c>
      <c r="K376" s="399" t="s">
        <v>57</v>
      </c>
      <c r="L376" s="379" t="s">
        <v>57</v>
      </c>
      <c r="M376" s="400"/>
      <c r="N376" s="401" t="s">
        <v>57</v>
      </c>
      <c r="O376" s="382"/>
      <c r="P376" s="400"/>
      <c r="Q376" s="400"/>
      <c r="R376" s="402"/>
      <c r="S376" s="384">
        <f>IF(Table_1[[#This Row],[Kesto (min) /tapaaminen]]&lt;1,0,(Table_1[[#This Row],[Sisältöjen määrä 
]]*Table_1[[#This Row],[Kesto (min) /tapaaminen]]*Table_1[[#This Row],[Tapaamis-kerrat /osallistuja]]))</f>
        <v>0</v>
      </c>
      <c r="T376" s="356" t="str">
        <f>IF(Table_1[[#This Row],[SISÄLLÖN NIMI]]="","",IF(Table_1[[#This Row],[Toteutuminen]]="Ei osallistujia",0,IF(Table_1[[#This Row],[Toteutuminen]]="Peruttu",0,1)))</f>
        <v/>
      </c>
      <c r="U376" s="403"/>
      <c r="V376" s="404"/>
      <c r="W376" s="405"/>
      <c r="X376" s="387">
        <f>Table_1[[#This Row],[Kävijämäärä a) lapset]]+Table_1[[#This Row],[Kävijämäärä b) aikuiset]]</f>
        <v>0</v>
      </c>
      <c r="Y376" s="387">
        <f>IF(Table_1[[#This Row],[Kokonaiskävijämäärä]]&lt;1,0,Table_1[[#This Row],[Kävijämäärä a) lapset]]*Table_1[[#This Row],[Tapaamis-kerrat /osallistuja]])</f>
        <v>0</v>
      </c>
      <c r="Z376" s="387">
        <f>IF(Table_1[[#This Row],[Kokonaiskävijämäärä]]&lt;1,0,Table_1[[#This Row],[Kävijämäärä b) aikuiset]]*Table_1[[#This Row],[Tapaamis-kerrat /osallistuja]])</f>
        <v>0</v>
      </c>
      <c r="AA376" s="387">
        <f>IF(Table_1[[#This Row],[Kokonaiskävijämäärä]]&lt;1,0,Table_1[[#This Row],[Kokonaiskävijämäärä]]*Table_1[[#This Row],[Tapaamis-kerrat /osallistuja]])</f>
        <v>0</v>
      </c>
      <c r="AB376" s="379" t="s">
        <v>57</v>
      </c>
      <c r="AC376" s="418"/>
      <c r="AD376" s="456"/>
      <c r="AE376" s="464"/>
      <c r="AF376" s="388" t="s">
        <v>57</v>
      </c>
      <c r="AG376" s="389" t="s">
        <v>57</v>
      </c>
      <c r="AH376" s="390" t="s">
        <v>57</v>
      </c>
      <c r="AI376" s="390" t="s">
        <v>57</v>
      </c>
      <c r="AJ376" s="391" t="s">
        <v>56</v>
      </c>
      <c r="AK376" s="392" t="s">
        <v>57</v>
      </c>
      <c r="AL376" s="392" t="s">
        <v>57</v>
      </c>
      <c r="AM376" s="392" t="s">
        <v>57</v>
      </c>
      <c r="AN376" s="393" t="s">
        <v>57</v>
      </c>
      <c r="AO376" s="394" t="s">
        <v>57</v>
      </c>
    </row>
    <row r="377" spans="1:41" ht="15.75" customHeight="1" x14ac:dyDescent="0.3">
      <c r="A377" s="395"/>
      <c r="B377" s="372"/>
      <c r="C377" s="396" t="s">
        <v>43</v>
      </c>
      <c r="D377" s="374" t="str">
        <f>IF(Table_1[[#This Row],[SISÄLLÖN NIMI]]="","",1)</f>
        <v/>
      </c>
      <c r="E377" s="397"/>
      <c r="F377" s="397"/>
      <c r="G377" s="373" t="s">
        <v>57</v>
      </c>
      <c r="H377" s="376" t="s">
        <v>57</v>
      </c>
      <c r="I377" s="398" t="s">
        <v>57</v>
      </c>
      <c r="J377" s="378" t="s">
        <v>47</v>
      </c>
      <c r="K377" s="399" t="s">
        <v>57</v>
      </c>
      <c r="L377" s="379" t="s">
        <v>57</v>
      </c>
      <c r="M377" s="400"/>
      <c r="N377" s="401" t="s">
        <v>57</v>
      </c>
      <c r="O377" s="382"/>
      <c r="P377" s="400"/>
      <c r="Q377" s="400"/>
      <c r="R377" s="402"/>
      <c r="S377" s="384">
        <f>IF(Table_1[[#This Row],[Kesto (min) /tapaaminen]]&lt;1,0,(Table_1[[#This Row],[Sisältöjen määrä 
]]*Table_1[[#This Row],[Kesto (min) /tapaaminen]]*Table_1[[#This Row],[Tapaamis-kerrat /osallistuja]]))</f>
        <v>0</v>
      </c>
      <c r="T377" s="356" t="str">
        <f>IF(Table_1[[#This Row],[SISÄLLÖN NIMI]]="","",IF(Table_1[[#This Row],[Toteutuminen]]="Ei osallistujia",0,IF(Table_1[[#This Row],[Toteutuminen]]="Peruttu",0,1)))</f>
        <v/>
      </c>
      <c r="U377" s="403"/>
      <c r="V377" s="404"/>
      <c r="W377" s="405"/>
      <c r="X377" s="387">
        <f>Table_1[[#This Row],[Kävijämäärä a) lapset]]+Table_1[[#This Row],[Kävijämäärä b) aikuiset]]</f>
        <v>0</v>
      </c>
      <c r="Y377" s="387">
        <f>IF(Table_1[[#This Row],[Kokonaiskävijämäärä]]&lt;1,0,Table_1[[#This Row],[Kävijämäärä a) lapset]]*Table_1[[#This Row],[Tapaamis-kerrat /osallistuja]])</f>
        <v>0</v>
      </c>
      <c r="Z377" s="387">
        <f>IF(Table_1[[#This Row],[Kokonaiskävijämäärä]]&lt;1,0,Table_1[[#This Row],[Kävijämäärä b) aikuiset]]*Table_1[[#This Row],[Tapaamis-kerrat /osallistuja]])</f>
        <v>0</v>
      </c>
      <c r="AA377" s="387">
        <f>IF(Table_1[[#This Row],[Kokonaiskävijämäärä]]&lt;1,0,Table_1[[#This Row],[Kokonaiskävijämäärä]]*Table_1[[#This Row],[Tapaamis-kerrat /osallistuja]])</f>
        <v>0</v>
      </c>
      <c r="AB377" s="379" t="s">
        <v>57</v>
      </c>
      <c r="AC377" s="418"/>
      <c r="AD377" s="456"/>
      <c r="AE377" s="464"/>
      <c r="AF377" s="388" t="s">
        <v>57</v>
      </c>
      <c r="AG377" s="389" t="s">
        <v>57</v>
      </c>
      <c r="AH377" s="390" t="s">
        <v>57</v>
      </c>
      <c r="AI377" s="390" t="s">
        <v>57</v>
      </c>
      <c r="AJ377" s="391" t="s">
        <v>56</v>
      </c>
      <c r="AK377" s="392" t="s">
        <v>57</v>
      </c>
      <c r="AL377" s="392" t="s">
        <v>57</v>
      </c>
      <c r="AM377" s="392" t="s">
        <v>57</v>
      </c>
      <c r="AN377" s="393" t="s">
        <v>57</v>
      </c>
      <c r="AO377" s="394" t="s">
        <v>57</v>
      </c>
    </row>
    <row r="378" spans="1:41" ht="15.75" customHeight="1" x14ac:dyDescent="0.3">
      <c r="A378" s="395"/>
      <c r="B378" s="372"/>
      <c r="C378" s="396" t="s">
        <v>43</v>
      </c>
      <c r="D378" s="374" t="str">
        <f>IF(Table_1[[#This Row],[SISÄLLÖN NIMI]]="","",1)</f>
        <v/>
      </c>
      <c r="E378" s="397"/>
      <c r="F378" s="397"/>
      <c r="G378" s="373" t="s">
        <v>57</v>
      </c>
      <c r="H378" s="376" t="s">
        <v>57</v>
      </c>
      <c r="I378" s="398" t="s">
        <v>57</v>
      </c>
      <c r="J378" s="378" t="s">
        <v>47</v>
      </c>
      <c r="K378" s="399" t="s">
        <v>57</v>
      </c>
      <c r="L378" s="379" t="s">
        <v>57</v>
      </c>
      <c r="M378" s="400"/>
      <c r="N378" s="401" t="s">
        <v>57</v>
      </c>
      <c r="O378" s="382"/>
      <c r="P378" s="400"/>
      <c r="Q378" s="400"/>
      <c r="R378" s="402"/>
      <c r="S378" s="384">
        <f>IF(Table_1[[#This Row],[Kesto (min) /tapaaminen]]&lt;1,0,(Table_1[[#This Row],[Sisältöjen määrä 
]]*Table_1[[#This Row],[Kesto (min) /tapaaminen]]*Table_1[[#This Row],[Tapaamis-kerrat /osallistuja]]))</f>
        <v>0</v>
      </c>
      <c r="T378" s="356" t="str">
        <f>IF(Table_1[[#This Row],[SISÄLLÖN NIMI]]="","",IF(Table_1[[#This Row],[Toteutuminen]]="Ei osallistujia",0,IF(Table_1[[#This Row],[Toteutuminen]]="Peruttu",0,1)))</f>
        <v/>
      </c>
      <c r="U378" s="403"/>
      <c r="V378" s="404"/>
      <c r="W378" s="405"/>
      <c r="X378" s="387">
        <f>Table_1[[#This Row],[Kävijämäärä a) lapset]]+Table_1[[#This Row],[Kävijämäärä b) aikuiset]]</f>
        <v>0</v>
      </c>
      <c r="Y378" s="387">
        <f>IF(Table_1[[#This Row],[Kokonaiskävijämäärä]]&lt;1,0,Table_1[[#This Row],[Kävijämäärä a) lapset]]*Table_1[[#This Row],[Tapaamis-kerrat /osallistuja]])</f>
        <v>0</v>
      </c>
      <c r="Z378" s="387">
        <f>IF(Table_1[[#This Row],[Kokonaiskävijämäärä]]&lt;1,0,Table_1[[#This Row],[Kävijämäärä b) aikuiset]]*Table_1[[#This Row],[Tapaamis-kerrat /osallistuja]])</f>
        <v>0</v>
      </c>
      <c r="AA378" s="387">
        <f>IF(Table_1[[#This Row],[Kokonaiskävijämäärä]]&lt;1,0,Table_1[[#This Row],[Kokonaiskävijämäärä]]*Table_1[[#This Row],[Tapaamis-kerrat /osallistuja]])</f>
        <v>0</v>
      </c>
      <c r="AB378" s="379" t="s">
        <v>57</v>
      </c>
      <c r="AC378" s="418"/>
      <c r="AD378" s="456"/>
      <c r="AE378" s="464"/>
      <c r="AF378" s="388" t="s">
        <v>57</v>
      </c>
      <c r="AG378" s="389" t="s">
        <v>57</v>
      </c>
      <c r="AH378" s="390" t="s">
        <v>57</v>
      </c>
      <c r="AI378" s="390" t="s">
        <v>57</v>
      </c>
      <c r="AJ378" s="391" t="s">
        <v>56</v>
      </c>
      <c r="AK378" s="392" t="s">
        <v>57</v>
      </c>
      <c r="AL378" s="392" t="s">
        <v>57</v>
      </c>
      <c r="AM378" s="392" t="s">
        <v>57</v>
      </c>
      <c r="AN378" s="393" t="s">
        <v>57</v>
      </c>
      <c r="AO378" s="394" t="s">
        <v>57</v>
      </c>
    </row>
    <row r="379" spans="1:41" ht="15.75" customHeight="1" x14ac:dyDescent="0.3">
      <c r="A379" s="395"/>
      <c r="B379" s="372"/>
      <c r="C379" s="396" t="s">
        <v>43</v>
      </c>
      <c r="D379" s="374" t="str">
        <f>IF(Table_1[[#This Row],[SISÄLLÖN NIMI]]="","",1)</f>
        <v/>
      </c>
      <c r="E379" s="397"/>
      <c r="F379" s="397"/>
      <c r="G379" s="373" t="s">
        <v>57</v>
      </c>
      <c r="H379" s="376" t="s">
        <v>57</v>
      </c>
      <c r="I379" s="398" t="s">
        <v>57</v>
      </c>
      <c r="J379" s="378" t="s">
        <v>47</v>
      </c>
      <c r="K379" s="399" t="s">
        <v>57</v>
      </c>
      <c r="L379" s="379" t="s">
        <v>57</v>
      </c>
      <c r="M379" s="400"/>
      <c r="N379" s="401" t="s">
        <v>57</v>
      </c>
      <c r="O379" s="382"/>
      <c r="P379" s="400"/>
      <c r="Q379" s="400"/>
      <c r="R379" s="402"/>
      <c r="S379" s="384">
        <f>IF(Table_1[[#This Row],[Kesto (min) /tapaaminen]]&lt;1,0,(Table_1[[#This Row],[Sisältöjen määrä 
]]*Table_1[[#This Row],[Kesto (min) /tapaaminen]]*Table_1[[#This Row],[Tapaamis-kerrat /osallistuja]]))</f>
        <v>0</v>
      </c>
      <c r="T379" s="356" t="str">
        <f>IF(Table_1[[#This Row],[SISÄLLÖN NIMI]]="","",IF(Table_1[[#This Row],[Toteutuminen]]="Ei osallistujia",0,IF(Table_1[[#This Row],[Toteutuminen]]="Peruttu",0,1)))</f>
        <v/>
      </c>
      <c r="U379" s="403"/>
      <c r="V379" s="404"/>
      <c r="W379" s="405"/>
      <c r="X379" s="387">
        <f>Table_1[[#This Row],[Kävijämäärä a) lapset]]+Table_1[[#This Row],[Kävijämäärä b) aikuiset]]</f>
        <v>0</v>
      </c>
      <c r="Y379" s="387">
        <f>IF(Table_1[[#This Row],[Kokonaiskävijämäärä]]&lt;1,0,Table_1[[#This Row],[Kävijämäärä a) lapset]]*Table_1[[#This Row],[Tapaamis-kerrat /osallistuja]])</f>
        <v>0</v>
      </c>
      <c r="Z379" s="387">
        <f>IF(Table_1[[#This Row],[Kokonaiskävijämäärä]]&lt;1,0,Table_1[[#This Row],[Kävijämäärä b) aikuiset]]*Table_1[[#This Row],[Tapaamis-kerrat /osallistuja]])</f>
        <v>0</v>
      </c>
      <c r="AA379" s="387">
        <f>IF(Table_1[[#This Row],[Kokonaiskävijämäärä]]&lt;1,0,Table_1[[#This Row],[Kokonaiskävijämäärä]]*Table_1[[#This Row],[Tapaamis-kerrat /osallistuja]])</f>
        <v>0</v>
      </c>
      <c r="AB379" s="379" t="s">
        <v>57</v>
      </c>
      <c r="AC379" s="418"/>
      <c r="AD379" s="456"/>
      <c r="AE379" s="464"/>
      <c r="AF379" s="388" t="s">
        <v>57</v>
      </c>
      <c r="AG379" s="389" t="s">
        <v>57</v>
      </c>
      <c r="AH379" s="390" t="s">
        <v>57</v>
      </c>
      <c r="AI379" s="390" t="s">
        <v>57</v>
      </c>
      <c r="AJ379" s="391" t="s">
        <v>56</v>
      </c>
      <c r="AK379" s="392" t="s">
        <v>57</v>
      </c>
      <c r="AL379" s="392" t="s">
        <v>57</v>
      </c>
      <c r="AM379" s="392" t="s">
        <v>57</v>
      </c>
      <c r="AN379" s="393" t="s">
        <v>57</v>
      </c>
      <c r="AO379" s="394" t="s">
        <v>57</v>
      </c>
    </row>
    <row r="380" spans="1:41" ht="15.75" customHeight="1" x14ac:dyDescent="0.3">
      <c r="A380" s="395"/>
      <c r="B380" s="372"/>
      <c r="C380" s="396" t="s">
        <v>43</v>
      </c>
      <c r="D380" s="374" t="str">
        <f>IF(Table_1[[#This Row],[SISÄLLÖN NIMI]]="","",1)</f>
        <v/>
      </c>
      <c r="E380" s="397"/>
      <c r="F380" s="397"/>
      <c r="G380" s="373" t="s">
        <v>57</v>
      </c>
      <c r="H380" s="376" t="s">
        <v>57</v>
      </c>
      <c r="I380" s="398" t="s">
        <v>57</v>
      </c>
      <c r="J380" s="378" t="s">
        <v>47</v>
      </c>
      <c r="K380" s="399" t="s">
        <v>57</v>
      </c>
      <c r="L380" s="379" t="s">
        <v>57</v>
      </c>
      <c r="M380" s="400"/>
      <c r="N380" s="401" t="s">
        <v>57</v>
      </c>
      <c r="O380" s="382"/>
      <c r="P380" s="400"/>
      <c r="Q380" s="400"/>
      <c r="R380" s="402"/>
      <c r="S380" s="384">
        <f>IF(Table_1[[#This Row],[Kesto (min) /tapaaminen]]&lt;1,0,(Table_1[[#This Row],[Sisältöjen määrä 
]]*Table_1[[#This Row],[Kesto (min) /tapaaminen]]*Table_1[[#This Row],[Tapaamis-kerrat /osallistuja]]))</f>
        <v>0</v>
      </c>
      <c r="T380" s="356" t="str">
        <f>IF(Table_1[[#This Row],[SISÄLLÖN NIMI]]="","",IF(Table_1[[#This Row],[Toteutuminen]]="Ei osallistujia",0,IF(Table_1[[#This Row],[Toteutuminen]]="Peruttu",0,1)))</f>
        <v/>
      </c>
      <c r="U380" s="403"/>
      <c r="V380" s="404"/>
      <c r="W380" s="405"/>
      <c r="X380" s="387">
        <f>Table_1[[#This Row],[Kävijämäärä a) lapset]]+Table_1[[#This Row],[Kävijämäärä b) aikuiset]]</f>
        <v>0</v>
      </c>
      <c r="Y380" s="387">
        <f>IF(Table_1[[#This Row],[Kokonaiskävijämäärä]]&lt;1,0,Table_1[[#This Row],[Kävijämäärä a) lapset]]*Table_1[[#This Row],[Tapaamis-kerrat /osallistuja]])</f>
        <v>0</v>
      </c>
      <c r="Z380" s="387">
        <f>IF(Table_1[[#This Row],[Kokonaiskävijämäärä]]&lt;1,0,Table_1[[#This Row],[Kävijämäärä b) aikuiset]]*Table_1[[#This Row],[Tapaamis-kerrat /osallistuja]])</f>
        <v>0</v>
      </c>
      <c r="AA380" s="387">
        <f>IF(Table_1[[#This Row],[Kokonaiskävijämäärä]]&lt;1,0,Table_1[[#This Row],[Kokonaiskävijämäärä]]*Table_1[[#This Row],[Tapaamis-kerrat /osallistuja]])</f>
        <v>0</v>
      </c>
      <c r="AB380" s="379" t="s">
        <v>57</v>
      </c>
      <c r="AC380" s="418"/>
      <c r="AD380" s="456"/>
      <c r="AE380" s="464"/>
      <c r="AF380" s="388" t="s">
        <v>57</v>
      </c>
      <c r="AG380" s="389" t="s">
        <v>57</v>
      </c>
      <c r="AH380" s="390" t="s">
        <v>57</v>
      </c>
      <c r="AI380" s="390" t="s">
        <v>57</v>
      </c>
      <c r="AJ380" s="391" t="s">
        <v>56</v>
      </c>
      <c r="AK380" s="392" t="s">
        <v>57</v>
      </c>
      <c r="AL380" s="392" t="s">
        <v>57</v>
      </c>
      <c r="AM380" s="392" t="s">
        <v>57</v>
      </c>
      <c r="AN380" s="393" t="s">
        <v>57</v>
      </c>
      <c r="AO380" s="394" t="s">
        <v>57</v>
      </c>
    </row>
    <row r="381" spans="1:41" ht="15.75" customHeight="1" x14ac:dyDescent="0.3">
      <c r="A381" s="395"/>
      <c r="B381" s="372"/>
      <c r="C381" s="396" t="s">
        <v>43</v>
      </c>
      <c r="D381" s="374" t="str">
        <f>IF(Table_1[[#This Row],[SISÄLLÖN NIMI]]="","",1)</f>
        <v/>
      </c>
      <c r="E381" s="397"/>
      <c r="F381" s="397"/>
      <c r="G381" s="373" t="s">
        <v>57</v>
      </c>
      <c r="H381" s="376" t="s">
        <v>57</v>
      </c>
      <c r="I381" s="398" t="s">
        <v>57</v>
      </c>
      <c r="J381" s="378" t="s">
        <v>47</v>
      </c>
      <c r="K381" s="399" t="s">
        <v>57</v>
      </c>
      <c r="L381" s="379" t="s">
        <v>57</v>
      </c>
      <c r="M381" s="400"/>
      <c r="N381" s="401" t="s">
        <v>57</v>
      </c>
      <c r="O381" s="382"/>
      <c r="P381" s="400"/>
      <c r="Q381" s="400"/>
      <c r="R381" s="402"/>
      <c r="S381" s="384">
        <f>IF(Table_1[[#This Row],[Kesto (min) /tapaaminen]]&lt;1,0,(Table_1[[#This Row],[Sisältöjen määrä 
]]*Table_1[[#This Row],[Kesto (min) /tapaaminen]]*Table_1[[#This Row],[Tapaamis-kerrat /osallistuja]]))</f>
        <v>0</v>
      </c>
      <c r="T381" s="356" t="str">
        <f>IF(Table_1[[#This Row],[SISÄLLÖN NIMI]]="","",IF(Table_1[[#This Row],[Toteutuminen]]="Ei osallistujia",0,IF(Table_1[[#This Row],[Toteutuminen]]="Peruttu",0,1)))</f>
        <v/>
      </c>
      <c r="U381" s="403"/>
      <c r="V381" s="404"/>
      <c r="W381" s="405"/>
      <c r="X381" s="387">
        <f>Table_1[[#This Row],[Kävijämäärä a) lapset]]+Table_1[[#This Row],[Kävijämäärä b) aikuiset]]</f>
        <v>0</v>
      </c>
      <c r="Y381" s="387">
        <f>IF(Table_1[[#This Row],[Kokonaiskävijämäärä]]&lt;1,0,Table_1[[#This Row],[Kävijämäärä a) lapset]]*Table_1[[#This Row],[Tapaamis-kerrat /osallistuja]])</f>
        <v>0</v>
      </c>
      <c r="Z381" s="387">
        <f>IF(Table_1[[#This Row],[Kokonaiskävijämäärä]]&lt;1,0,Table_1[[#This Row],[Kävijämäärä b) aikuiset]]*Table_1[[#This Row],[Tapaamis-kerrat /osallistuja]])</f>
        <v>0</v>
      </c>
      <c r="AA381" s="387">
        <f>IF(Table_1[[#This Row],[Kokonaiskävijämäärä]]&lt;1,0,Table_1[[#This Row],[Kokonaiskävijämäärä]]*Table_1[[#This Row],[Tapaamis-kerrat /osallistuja]])</f>
        <v>0</v>
      </c>
      <c r="AB381" s="379" t="s">
        <v>57</v>
      </c>
      <c r="AC381" s="418"/>
      <c r="AD381" s="456"/>
      <c r="AE381" s="464"/>
      <c r="AF381" s="388" t="s">
        <v>57</v>
      </c>
      <c r="AG381" s="389" t="s">
        <v>57</v>
      </c>
      <c r="AH381" s="390" t="s">
        <v>57</v>
      </c>
      <c r="AI381" s="390" t="s">
        <v>57</v>
      </c>
      <c r="AJ381" s="391" t="s">
        <v>56</v>
      </c>
      <c r="AK381" s="392" t="s">
        <v>57</v>
      </c>
      <c r="AL381" s="392" t="s">
        <v>57</v>
      </c>
      <c r="AM381" s="392" t="s">
        <v>57</v>
      </c>
      <c r="AN381" s="393" t="s">
        <v>57</v>
      </c>
      <c r="AO381" s="394" t="s">
        <v>57</v>
      </c>
    </row>
    <row r="382" spans="1:41" ht="15.75" customHeight="1" x14ac:dyDescent="0.3">
      <c r="A382" s="395"/>
      <c r="B382" s="372"/>
      <c r="C382" s="396" t="s">
        <v>43</v>
      </c>
      <c r="D382" s="374" t="str">
        <f>IF(Table_1[[#This Row],[SISÄLLÖN NIMI]]="","",1)</f>
        <v/>
      </c>
      <c r="E382" s="397"/>
      <c r="F382" s="397"/>
      <c r="G382" s="373" t="s">
        <v>57</v>
      </c>
      <c r="H382" s="376" t="s">
        <v>57</v>
      </c>
      <c r="I382" s="398" t="s">
        <v>57</v>
      </c>
      <c r="J382" s="378" t="s">
        <v>47</v>
      </c>
      <c r="K382" s="399" t="s">
        <v>57</v>
      </c>
      <c r="L382" s="379" t="s">
        <v>57</v>
      </c>
      <c r="M382" s="400"/>
      <c r="N382" s="401" t="s">
        <v>57</v>
      </c>
      <c r="O382" s="382"/>
      <c r="P382" s="400"/>
      <c r="Q382" s="400"/>
      <c r="R382" s="402"/>
      <c r="S382" s="384">
        <f>IF(Table_1[[#This Row],[Kesto (min) /tapaaminen]]&lt;1,0,(Table_1[[#This Row],[Sisältöjen määrä 
]]*Table_1[[#This Row],[Kesto (min) /tapaaminen]]*Table_1[[#This Row],[Tapaamis-kerrat /osallistuja]]))</f>
        <v>0</v>
      </c>
      <c r="T382" s="356" t="str">
        <f>IF(Table_1[[#This Row],[SISÄLLÖN NIMI]]="","",IF(Table_1[[#This Row],[Toteutuminen]]="Ei osallistujia",0,IF(Table_1[[#This Row],[Toteutuminen]]="Peruttu",0,1)))</f>
        <v/>
      </c>
      <c r="U382" s="403"/>
      <c r="V382" s="404"/>
      <c r="W382" s="405"/>
      <c r="X382" s="387">
        <f>Table_1[[#This Row],[Kävijämäärä a) lapset]]+Table_1[[#This Row],[Kävijämäärä b) aikuiset]]</f>
        <v>0</v>
      </c>
      <c r="Y382" s="387">
        <f>IF(Table_1[[#This Row],[Kokonaiskävijämäärä]]&lt;1,0,Table_1[[#This Row],[Kävijämäärä a) lapset]]*Table_1[[#This Row],[Tapaamis-kerrat /osallistuja]])</f>
        <v>0</v>
      </c>
      <c r="Z382" s="387">
        <f>IF(Table_1[[#This Row],[Kokonaiskävijämäärä]]&lt;1,0,Table_1[[#This Row],[Kävijämäärä b) aikuiset]]*Table_1[[#This Row],[Tapaamis-kerrat /osallistuja]])</f>
        <v>0</v>
      </c>
      <c r="AA382" s="387">
        <f>IF(Table_1[[#This Row],[Kokonaiskävijämäärä]]&lt;1,0,Table_1[[#This Row],[Kokonaiskävijämäärä]]*Table_1[[#This Row],[Tapaamis-kerrat /osallistuja]])</f>
        <v>0</v>
      </c>
      <c r="AB382" s="379" t="s">
        <v>57</v>
      </c>
      <c r="AC382" s="418"/>
      <c r="AD382" s="456"/>
      <c r="AE382" s="464"/>
      <c r="AF382" s="388" t="s">
        <v>57</v>
      </c>
      <c r="AG382" s="389" t="s">
        <v>57</v>
      </c>
      <c r="AH382" s="390" t="s">
        <v>57</v>
      </c>
      <c r="AI382" s="390" t="s">
        <v>57</v>
      </c>
      <c r="AJ382" s="391" t="s">
        <v>56</v>
      </c>
      <c r="AK382" s="392" t="s">
        <v>57</v>
      </c>
      <c r="AL382" s="392" t="s">
        <v>57</v>
      </c>
      <c r="AM382" s="392" t="s">
        <v>57</v>
      </c>
      <c r="AN382" s="393" t="s">
        <v>57</v>
      </c>
      <c r="AO382" s="394" t="s">
        <v>57</v>
      </c>
    </row>
    <row r="383" spans="1:41" ht="15.75" customHeight="1" x14ac:dyDescent="0.3">
      <c r="A383" s="395"/>
      <c r="B383" s="372"/>
      <c r="C383" s="396" t="s">
        <v>43</v>
      </c>
      <c r="D383" s="374" t="str">
        <f>IF(Table_1[[#This Row],[SISÄLLÖN NIMI]]="","",1)</f>
        <v/>
      </c>
      <c r="E383" s="397"/>
      <c r="F383" s="397"/>
      <c r="G383" s="373" t="s">
        <v>57</v>
      </c>
      <c r="H383" s="376" t="s">
        <v>57</v>
      </c>
      <c r="I383" s="398" t="s">
        <v>57</v>
      </c>
      <c r="J383" s="378" t="s">
        <v>47</v>
      </c>
      <c r="K383" s="399" t="s">
        <v>57</v>
      </c>
      <c r="L383" s="379" t="s">
        <v>57</v>
      </c>
      <c r="M383" s="400"/>
      <c r="N383" s="401" t="s">
        <v>57</v>
      </c>
      <c r="O383" s="382"/>
      <c r="P383" s="400"/>
      <c r="Q383" s="400"/>
      <c r="R383" s="402"/>
      <c r="S383" s="384">
        <f>IF(Table_1[[#This Row],[Kesto (min) /tapaaminen]]&lt;1,0,(Table_1[[#This Row],[Sisältöjen määrä 
]]*Table_1[[#This Row],[Kesto (min) /tapaaminen]]*Table_1[[#This Row],[Tapaamis-kerrat /osallistuja]]))</f>
        <v>0</v>
      </c>
      <c r="T383" s="356" t="str">
        <f>IF(Table_1[[#This Row],[SISÄLLÖN NIMI]]="","",IF(Table_1[[#This Row],[Toteutuminen]]="Ei osallistujia",0,IF(Table_1[[#This Row],[Toteutuminen]]="Peruttu",0,1)))</f>
        <v/>
      </c>
      <c r="U383" s="403"/>
      <c r="V383" s="404"/>
      <c r="W383" s="405"/>
      <c r="X383" s="387">
        <f>Table_1[[#This Row],[Kävijämäärä a) lapset]]+Table_1[[#This Row],[Kävijämäärä b) aikuiset]]</f>
        <v>0</v>
      </c>
      <c r="Y383" s="387">
        <f>IF(Table_1[[#This Row],[Kokonaiskävijämäärä]]&lt;1,0,Table_1[[#This Row],[Kävijämäärä a) lapset]]*Table_1[[#This Row],[Tapaamis-kerrat /osallistuja]])</f>
        <v>0</v>
      </c>
      <c r="Z383" s="387">
        <f>IF(Table_1[[#This Row],[Kokonaiskävijämäärä]]&lt;1,0,Table_1[[#This Row],[Kävijämäärä b) aikuiset]]*Table_1[[#This Row],[Tapaamis-kerrat /osallistuja]])</f>
        <v>0</v>
      </c>
      <c r="AA383" s="387">
        <f>IF(Table_1[[#This Row],[Kokonaiskävijämäärä]]&lt;1,0,Table_1[[#This Row],[Kokonaiskävijämäärä]]*Table_1[[#This Row],[Tapaamis-kerrat /osallistuja]])</f>
        <v>0</v>
      </c>
      <c r="AB383" s="379" t="s">
        <v>57</v>
      </c>
      <c r="AC383" s="418"/>
      <c r="AD383" s="456"/>
      <c r="AE383" s="464"/>
      <c r="AF383" s="388" t="s">
        <v>57</v>
      </c>
      <c r="AG383" s="389" t="s">
        <v>57</v>
      </c>
      <c r="AH383" s="390" t="s">
        <v>57</v>
      </c>
      <c r="AI383" s="390" t="s">
        <v>57</v>
      </c>
      <c r="AJ383" s="391" t="s">
        <v>56</v>
      </c>
      <c r="AK383" s="392" t="s">
        <v>57</v>
      </c>
      <c r="AL383" s="392" t="s">
        <v>57</v>
      </c>
      <c r="AM383" s="392" t="s">
        <v>57</v>
      </c>
      <c r="AN383" s="393" t="s">
        <v>57</v>
      </c>
      <c r="AO383" s="394" t="s">
        <v>57</v>
      </c>
    </row>
    <row r="384" spans="1:41" ht="15.75" customHeight="1" x14ac:dyDescent="0.3">
      <c r="A384" s="395"/>
      <c r="B384" s="372"/>
      <c r="C384" s="396" t="s">
        <v>43</v>
      </c>
      <c r="D384" s="374" t="str">
        <f>IF(Table_1[[#This Row],[SISÄLLÖN NIMI]]="","",1)</f>
        <v/>
      </c>
      <c r="E384" s="397"/>
      <c r="F384" s="397"/>
      <c r="G384" s="373" t="s">
        <v>57</v>
      </c>
      <c r="H384" s="376" t="s">
        <v>57</v>
      </c>
      <c r="I384" s="398" t="s">
        <v>57</v>
      </c>
      <c r="J384" s="378" t="s">
        <v>47</v>
      </c>
      <c r="K384" s="399" t="s">
        <v>57</v>
      </c>
      <c r="L384" s="379" t="s">
        <v>57</v>
      </c>
      <c r="M384" s="400"/>
      <c r="N384" s="401" t="s">
        <v>57</v>
      </c>
      <c r="O384" s="382"/>
      <c r="P384" s="400"/>
      <c r="Q384" s="400"/>
      <c r="R384" s="402"/>
      <c r="S384" s="384">
        <f>IF(Table_1[[#This Row],[Kesto (min) /tapaaminen]]&lt;1,0,(Table_1[[#This Row],[Sisältöjen määrä 
]]*Table_1[[#This Row],[Kesto (min) /tapaaminen]]*Table_1[[#This Row],[Tapaamis-kerrat /osallistuja]]))</f>
        <v>0</v>
      </c>
      <c r="T384" s="356" t="str">
        <f>IF(Table_1[[#This Row],[SISÄLLÖN NIMI]]="","",IF(Table_1[[#This Row],[Toteutuminen]]="Ei osallistujia",0,IF(Table_1[[#This Row],[Toteutuminen]]="Peruttu",0,1)))</f>
        <v/>
      </c>
      <c r="U384" s="403"/>
      <c r="V384" s="404"/>
      <c r="W384" s="405"/>
      <c r="X384" s="387">
        <f>Table_1[[#This Row],[Kävijämäärä a) lapset]]+Table_1[[#This Row],[Kävijämäärä b) aikuiset]]</f>
        <v>0</v>
      </c>
      <c r="Y384" s="387">
        <f>IF(Table_1[[#This Row],[Kokonaiskävijämäärä]]&lt;1,0,Table_1[[#This Row],[Kävijämäärä a) lapset]]*Table_1[[#This Row],[Tapaamis-kerrat /osallistuja]])</f>
        <v>0</v>
      </c>
      <c r="Z384" s="387">
        <f>IF(Table_1[[#This Row],[Kokonaiskävijämäärä]]&lt;1,0,Table_1[[#This Row],[Kävijämäärä b) aikuiset]]*Table_1[[#This Row],[Tapaamis-kerrat /osallistuja]])</f>
        <v>0</v>
      </c>
      <c r="AA384" s="387">
        <f>IF(Table_1[[#This Row],[Kokonaiskävijämäärä]]&lt;1,0,Table_1[[#This Row],[Kokonaiskävijämäärä]]*Table_1[[#This Row],[Tapaamis-kerrat /osallistuja]])</f>
        <v>0</v>
      </c>
      <c r="AB384" s="379" t="s">
        <v>57</v>
      </c>
      <c r="AC384" s="418"/>
      <c r="AD384" s="456"/>
      <c r="AE384" s="464"/>
      <c r="AF384" s="388" t="s">
        <v>57</v>
      </c>
      <c r="AG384" s="389" t="s">
        <v>57</v>
      </c>
      <c r="AH384" s="390" t="s">
        <v>57</v>
      </c>
      <c r="AI384" s="390" t="s">
        <v>57</v>
      </c>
      <c r="AJ384" s="391" t="s">
        <v>56</v>
      </c>
      <c r="AK384" s="392" t="s">
        <v>57</v>
      </c>
      <c r="AL384" s="392" t="s">
        <v>57</v>
      </c>
      <c r="AM384" s="392" t="s">
        <v>57</v>
      </c>
      <c r="AN384" s="393" t="s">
        <v>57</v>
      </c>
      <c r="AO384" s="394" t="s">
        <v>57</v>
      </c>
    </row>
    <row r="385" spans="1:41" ht="15.75" customHeight="1" x14ac:dyDescent="0.3">
      <c r="A385" s="395"/>
      <c r="B385" s="372"/>
      <c r="C385" s="396" t="s">
        <v>43</v>
      </c>
      <c r="D385" s="374" t="str">
        <f>IF(Table_1[[#This Row],[SISÄLLÖN NIMI]]="","",1)</f>
        <v/>
      </c>
      <c r="E385" s="397"/>
      <c r="F385" s="397"/>
      <c r="G385" s="373" t="s">
        <v>57</v>
      </c>
      <c r="H385" s="376" t="s">
        <v>57</v>
      </c>
      <c r="I385" s="398" t="s">
        <v>57</v>
      </c>
      <c r="J385" s="378" t="s">
        <v>47</v>
      </c>
      <c r="K385" s="399" t="s">
        <v>57</v>
      </c>
      <c r="L385" s="379" t="s">
        <v>57</v>
      </c>
      <c r="M385" s="400"/>
      <c r="N385" s="401" t="s">
        <v>57</v>
      </c>
      <c r="O385" s="382"/>
      <c r="P385" s="400"/>
      <c r="Q385" s="400"/>
      <c r="R385" s="402"/>
      <c r="S385" s="384">
        <f>IF(Table_1[[#This Row],[Kesto (min) /tapaaminen]]&lt;1,0,(Table_1[[#This Row],[Sisältöjen määrä 
]]*Table_1[[#This Row],[Kesto (min) /tapaaminen]]*Table_1[[#This Row],[Tapaamis-kerrat /osallistuja]]))</f>
        <v>0</v>
      </c>
      <c r="T385" s="356" t="str">
        <f>IF(Table_1[[#This Row],[SISÄLLÖN NIMI]]="","",IF(Table_1[[#This Row],[Toteutuminen]]="Ei osallistujia",0,IF(Table_1[[#This Row],[Toteutuminen]]="Peruttu",0,1)))</f>
        <v/>
      </c>
      <c r="U385" s="403"/>
      <c r="V385" s="404"/>
      <c r="W385" s="405"/>
      <c r="X385" s="387">
        <f>Table_1[[#This Row],[Kävijämäärä a) lapset]]+Table_1[[#This Row],[Kävijämäärä b) aikuiset]]</f>
        <v>0</v>
      </c>
      <c r="Y385" s="387">
        <f>IF(Table_1[[#This Row],[Kokonaiskävijämäärä]]&lt;1,0,Table_1[[#This Row],[Kävijämäärä a) lapset]]*Table_1[[#This Row],[Tapaamis-kerrat /osallistuja]])</f>
        <v>0</v>
      </c>
      <c r="Z385" s="387">
        <f>IF(Table_1[[#This Row],[Kokonaiskävijämäärä]]&lt;1,0,Table_1[[#This Row],[Kävijämäärä b) aikuiset]]*Table_1[[#This Row],[Tapaamis-kerrat /osallistuja]])</f>
        <v>0</v>
      </c>
      <c r="AA385" s="387">
        <f>IF(Table_1[[#This Row],[Kokonaiskävijämäärä]]&lt;1,0,Table_1[[#This Row],[Kokonaiskävijämäärä]]*Table_1[[#This Row],[Tapaamis-kerrat /osallistuja]])</f>
        <v>0</v>
      </c>
      <c r="AB385" s="379" t="s">
        <v>57</v>
      </c>
      <c r="AC385" s="418"/>
      <c r="AD385" s="456"/>
      <c r="AE385" s="464"/>
      <c r="AF385" s="388" t="s">
        <v>57</v>
      </c>
      <c r="AG385" s="389" t="s">
        <v>57</v>
      </c>
      <c r="AH385" s="390" t="s">
        <v>57</v>
      </c>
      <c r="AI385" s="390" t="s">
        <v>57</v>
      </c>
      <c r="AJ385" s="391" t="s">
        <v>56</v>
      </c>
      <c r="AK385" s="392" t="s">
        <v>57</v>
      </c>
      <c r="AL385" s="392" t="s">
        <v>57</v>
      </c>
      <c r="AM385" s="392" t="s">
        <v>57</v>
      </c>
      <c r="AN385" s="393" t="s">
        <v>57</v>
      </c>
      <c r="AO385" s="394" t="s">
        <v>57</v>
      </c>
    </row>
    <row r="386" spans="1:41" ht="15.75" customHeight="1" x14ac:dyDescent="0.3">
      <c r="A386" s="395"/>
      <c r="B386" s="372"/>
      <c r="C386" s="396" t="s">
        <v>43</v>
      </c>
      <c r="D386" s="374" t="str">
        <f>IF(Table_1[[#This Row],[SISÄLLÖN NIMI]]="","",1)</f>
        <v/>
      </c>
      <c r="E386" s="397"/>
      <c r="F386" s="397"/>
      <c r="G386" s="373" t="s">
        <v>57</v>
      </c>
      <c r="H386" s="376" t="s">
        <v>57</v>
      </c>
      <c r="I386" s="398" t="s">
        <v>57</v>
      </c>
      <c r="J386" s="378" t="s">
        <v>47</v>
      </c>
      <c r="K386" s="399" t="s">
        <v>57</v>
      </c>
      <c r="L386" s="379" t="s">
        <v>57</v>
      </c>
      <c r="M386" s="400"/>
      <c r="N386" s="401" t="s">
        <v>57</v>
      </c>
      <c r="O386" s="382"/>
      <c r="P386" s="400"/>
      <c r="Q386" s="400"/>
      <c r="R386" s="402"/>
      <c r="S386" s="384">
        <f>IF(Table_1[[#This Row],[Kesto (min) /tapaaminen]]&lt;1,0,(Table_1[[#This Row],[Sisältöjen määrä 
]]*Table_1[[#This Row],[Kesto (min) /tapaaminen]]*Table_1[[#This Row],[Tapaamis-kerrat /osallistuja]]))</f>
        <v>0</v>
      </c>
      <c r="T386" s="356" t="str">
        <f>IF(Table_1[[#This Row],[SISÄLLÖN NIMI]]="","",IF(Table_1[[#This Row],[Toteutuminen]]="Ei osallistujia",0,IF(Table_1[[#This Row],[Toteutuminen]]="Peruttu",0,1)))</f>
        <v/>
      </c>
      <c r="U386" s="403"/>
      <c r="V386" s="404"/>
      <c r="W386" s="405"/>
      <c r="X386" s="387">
        <f>Table_1[[#This Row],[Kävijämäärä a) lapset]]+Table_1[[#This Row],[Kävijämäärä b) aikuiset]]</f>
        <v>0</v>
      </c>
      <c r="Y386" s="387">
        <f>IF(Table_1[[#This Row],[Kokonaiskävijämäärä]]&lt;1,0,Table_1[[#This Row],[Kävijämäärä a) lapset]]*Table_1[[#This Row],[Tapaamis-kerrat /osallistuja]])</f>
        <v>0</v>
      </c>
      <c r="Z386" s="387">
        <f>IF(Table_1[[#This Row],[Kokonaiskävijämäärä]]&lt;1,0,Table_1[[#This Row],[Kävijämäärä b) aikuiset]]*Table_1[[#This Row],[Tapaamis-kerrat /osallistuja]])</f>
        <v>0</v>
      </c>
      <c r="AA386" s="387">
        <f>IF(Table_1[[#This Row],[Kokonaiskävijämäärä]]&lt;1,0,Table_1[[#This Row],[Kokonaiskävijämäärä]]*Table_1[[#This Row],[Tapaamis-kerrat /osallistuja]])</f>
        <v>0</v>
      </c>
      <c r="AB386" s="379" t="s">
        <v>57</v>
      </c>
      <c r="AC386" s="418"/>
      <c r="AD386" s="456"/>
      <c r="AE386" s="464"/>
      <c r="AF386" s="388" t="s">
        <v>57</v>
      </c>
      <c r="AG386" s="389" t="s">
        <v>57</v>
      </c>
      <c r="AH386" s="390" t="s">
        <v>57</v>
      </c>
      <c r="AI386" s="390" t="s">
        <v>57</v>
      </c>
      <c r="AJ386" s="391" t="s">
        <v>56</v>
      </c>
      <c r="AK386" s="392" t="s">
        <v>57</v>
      </c>
      <c r="AL386" s="392" t="s">
        <v>57</v>
      </c>
      <c r="AM386" s="392" t="s">
        <v>57</v>
      </c>
      <c r="AN386" s="393" t="s">
        <v>57</v>
      </c>
      <c r="AO386" s="394" t="s">
        <v>57</v>
      </c>
    </row>
    <row r="387" spans="1:41" ht="15.75" customHeight="1" x14ac:dyDescent="0.3">
      <c r="A387" s="395"/>
      <c r="B387" s="372"/>
      <c r="C387" s="396" t="s">
        <v>43</v>
      </c>
      <c r="D387" s="374" t="str">
        <f>IF(Table_1[[#This Row],[SISÄLLÖN NIMI]]="","",1)</f>
        <v/>
      </c>
      <c r="E387" s="397"/>
      <c r="F387" s="397"/>
      <c r="G387" s="373" t="s">
        <v>57</v>
      </c>
      <c r="H387" s="376" t="s">
        <v>57</v>
      </c>
      <c r="I387" s="398" t="s">
        <v>57</v>
      </c>
      <c r="J387" s="378" t="s">
        <v>47</v>
      </c>
      <c r="K387" s="399" t="s">
        <v>57</v>
      </c>
      <c r="L387" s="379" t="s">
        <v>57</v>
      </c>
      <c r="M387" s="400"/>
      <c r="N387" s="401" t="s">
        <v>57</v>
      </c>
      <c r="O387" s="382"/>
      <c r="P387" s="400"/>
      <c r="Q387" s="400"/>
      <c r="R387" s="402"/>
      <c r="S387" s="384">
        <f>IF(Table_1[[#This Row],[Kesto (min) /tapaaminen]]&lt;1,0,(Table_1[[#This Row],[Sisältöjen määrä 
]]*Table_1[[#This Row],[Kesto (min) /tapaaminen]]*Table_1[[#This Row],[Tapaamis-kerrat /osallistuja]]))</f>
        <v>0</v>
      </c>
      <c r="T387" s="356" t="str">
        <f>IF(Table_1[[#This Row],[SISÄLLÖN NIMI]]="","",IF(Table_1[[#This Row],[Toteutuminen]]="Ei osallistujia",0,IF(Table_1[[#This Row],[Toteutuminen]]="Peruttu",0,1)))</f>
        <v/>
      </c>
      <c r="U387" s="403"/>
      <c r="V387" s="404"/>
      <c r="W387" s="405"/>
      <c r="X387" s="387">
        <f>Table_1[[#This Row],[Kävijämäärä a) lapset]]+Table_1[[#This Row],[Kävijämäärä b) aikuiset]]</f>
        <v>0</v>
      </c>
      <c r="Y387" s="387">
        <f>IF(Table_1[[#This Row],[Kokonaiskävijämäärä]]&lt;1,0,Table_1[[#This Row],[Kävijämäärä a) lapset]]*Table_1[[#This Row],[Tapaamis-kerrat /osallistuja]])</f>
        <v>0</v>
      </c>
      <c r="Z387" s="387">
        <f>IF(Table_1[[#This Row],[Kokonaiskävijämäärä]]&lt;1,0,Table_1[[#This Row],[Kävijämäärä b) aikuiset]]*Table_1[[#This Row],[Tapaamis-kerrat /osallistuja]])</f>
        <v>0</v>
      </c>
      <c r="AA387" s="387">
        <f>IF(Table_1[[#This Row],[Kokonaiskävijämäärä]]&lt;1,0,Table_1[[#This Row],[Kokonaiskävijämäärä]]*Table_1[[#This Row],[Tapaamis-kerrat /osallistuja]])</f>
        <v>0</v>
      </c>
      <c r="AB387" s="379" t="s">
        <v>57</v>
      </c>
      <c r="AC387" s="418"/>
      <c r="AD387" s="456"/>
      <c r="AE387" s="464"/>
      <c r="AF387" s="388" t="s">
        <v>57</v>
      </c>
      <c r="AG387" s="389" t="s">
        <v>57</v>
      </c>
      <c r="AH387" s="390" t="s">
        <v>57</v>
      </c>
      <c r="AI387" s="390" t="s">
        <v>57</v>
      </c>
      <c r="AJ387" s="391" t="s">
        <v>56</v>
      </c>
      <c r="AK387" s="392" t="s">
        <v>57</v>
      </c>
      <c r="AL387" s="392" t="s">
        <v>57</v>
      </c>
      <c r="AM387" s="392" t="s">
        <v>57</v>
      </c>
      <c r="AN387" s="393" t="s">
        <v>57</v>
      </c>
      <c r="AO387" s="394" t="s">
        <v>57</v>
      </c>
    </row>
    <row r="388" spans="1:41" ht="15.75" customHeight="1" x14ac:dyDescent="0.3">
      <c r="A388" s="395"/>
      <c r="B388" s="372"/>
      <c r="C388" s="396" t="s">
        <v>43</v>
      </c>
      <c r="D388" s="374" t="str">
        <f>IF(Table_1[[#This Row],[SISÄLLÖN NIMI]]="","",1)</f>
        <v/>
      </c>
      <c r="E388" s="397"/>
      <c r="F388" s="397"/>
      <c r="G388" s="373" t="s">
        <v>57</v>
      </c>
      <c r="H388" s="376" t="s">
        <v>57</v>
      </c>
      <c r="I388" s="398" t="s">
        <v>57</v>
      </c>
      <c r="J388" s="378" t="s">
        <v>47</v>
      </c>
      <c r="K388" s="399" t="s">
        <v>57</v>
      </c>
      <c r="L388" s="379" t="s">
        <v>57</v>
      </c>
      <c r="M388" s="400"/>
      <c r="N388" s="401" t="s">
        <v>57</v>
      </c>
      <c r="O388" s="382"/>
      <c r="P388" s="400"/>
      <c r="Q388" s="400"/>
      <c r="R388" s="402"/>
      <c r="S388" s="384">
        <f>IF(Table_1[[#This Row],[Kesto (min) /tapaaminen]]&lt;1,0,(Table_1[[#This Row],[Sisältöjen määrä 
]]*Table_1[[#This Row],[Kesto (min) /tapaaminen]]*Table_1[[#This Row],[Tapaamis-kerrat /osallistuja]]))</f>
        <v>0</v>
      </c>
      <c r="T388" s="356" t="str">
        <f>IF(Table_1[[#This Row],[SISÄLLÖN NIMI]]="","",IF(Table_1[[#This Row],[Toteutuminen]]="Ei osallistujia",0,IF(Table_1[[#This Row],[Toteutuminen]]="Peruttu",0,1)))</f>
        <v/>
      </c>
      <c r="U388" s="403"/>
      <c r="V388" s="404"/>
      <c r="W388" s="405"/>
      <c r="X388" s="387">
        <f>Table_1[[#This Row],[Kävijämäärä a) lapset]]+Table_1[[#This Row],[Kävijämäärä b) aikuiset]]</f>
        <v>0</v>
      </c>
      <c r="Y388" s="387">
        <f>IF(Table_1[[#This Row],[Kokonaiskävijämäärä]]&lt;1,0,Table_1[[#This Row],[Kävijämäärä a) lapset]]*Table_1[[#This Row],[Tapaamis-kerrat /osallistuja]])</f>
        <v>0</v>
      </c>
      <c r="Z388" s="387">
        <f>IF(Table_1[[#This Row],[Kokonaiskävijämäärä]]&lt;1,0,Table_1[[#This Row],[Kävijämäärä b) aikuiset]]*Table_1[[#This Row],[Tapaamis-kerrat /osallistuja]])</f>
        <v>0</v>
      </c>
      <c r="AA388" s="387">
        <f>IF(Table_1[[#This Row],[Kokonaiskävijämäärä]]&lt;1,0,Table_1[[#This Row],[Kokonaiskävijämäärä]]*Table_1[[#This Row],[Tapaamis-kerrat /osallistuja]])</f>
        <v>0</v>
      </c>
      <c r="AB388" s="379" t="s">
        <v>57</v>
      </c>
      <c r="AC388" s="418"/>
      <c r="AD388" s="456"/>
      <c r="AE388" s="464"/>
      <c r="AF388" s="388" t="s">
        <v>57</v>
      </c>
      <c r="AG388" s="389" t="s">
        <v>57</v>
      </c>
      <c r="AH388" s="390" t="s">
        <v>57</v>
      </c>
      <c r="AI388" s="390" t="s">
        <v>57</v>
      </c>
      <c r="AJ388" s="391" t="s">
        <v>56</v>
      </c>
      <c r="AK388" s="392" t="s">
        <v>57</v>
      </c>
      <c r="AL388" s="392" t="s">
        <v>57</v>
      </c>
      <c r="AM388" s="392" t="s">
        <v>57</v>
      </c>
      <c r="AN388" s="393" t="s">
        <v>57</v>
      </c>
      <c r="AO388" s="394" t="s">
        <v>57</v>
      </c>
    </row>
    <row r="389" spans="1:41" ht="15.75" customHeight="1" x14ac:dyDescent="0.3">
      <c r="A389" s="395"/>
      <c r="B389" s="372"/>
      <c r="C389" s="396" t="s">
        <v>43</v>
      </c>
      <c r="D389" s="374" t="str">
        <f>IF(Table_1[[#This Row],[SISÄLLÖN NIMI]]="","",1)</f>
        <v/>
      </c>
      <c r="E389" s="397"/>
      <c r="F389" s="397"/>
      <c r="G389" s="373" t="s">
        <v>57</v>
      </c>
      <c r="H389" s="376" t="s">
        <v>57</v>
      </c>
      <c r="I389" s="398" t="s">
        <v>57</v>
      </c>
      <c r="J389" s="378" t="s">
        <v>47</v>
      </c>
      <c r="K389" s="399" t="s">
        <v>57</v>
      </c>
      <c r="L389" s="379" t="s">
        <v>57</v>
      </c>
      <c r="M389" s="400"/>
      <c r="N389" s="401" t="s">
        <v>57</v>
      </c>
      <c r="O389" s="382"/>
      <c r="P389" s="400"/>
      <c r="Q389" s="400"/>
      <c r="R389" s="402"/>
      <c r="S389" s="384">
        <f>IF(Table_1[[#This Row],[Kesto (min) /tapaaminen]]&lt;1,0,(Table_1[[#This Row],[Sisältöjen määrä 
]]*Table_1[[#This Row],[Kesto (min) /tapaaminen]]*Table_1[[#This Row],[Tapaamis-kerrat /osallistuja]]))</f>
        <v>0</v>
      </c>
      <c r="T389" s="356" t="str">
        <f>IF(Table_1[[#This Row],[SISÄLLÖN NIMI]]="","",IF(Table_1[[#This Row],[Toteutuminen]]="Ei osallistujia",0,IF(Table_1[[#This Row],[Toteutuminen]]="Peruttu",0,1)))</f>
        <v/>
      </c>
      <c r="U389" s="403"/>
      <c r="V389" s="404"/>
      <c r="W389" s="405"/>
      <c r="X389" s="387">
        <f>Table_1[[#This Row],[Kävijämäärä a) lapset]]+Table_1[[#This Row],[Kävijämäärä b) aikuiset]]</f>
        <v>0</v>
      </c>
      <c r="Y389" s="387">
        <f>IF(Table_1[[#This Row],[Kokonaiskävijämäärä]]&lt;1,0,Table_1[[#This Row],[Kävijämäärä a) lapset]]*Table_1[[#This Row],[Tapaamis-kerrat /osallistuja]])</f>
        <v>0</v>
      </c>
      <c r="Z389" s="387">
        <f>IF(Table_1[[#This Row],[Kokonaiskävijämäärä]]&lt;1,0,Table_1[[#This Row],[Kävijämäärä b) aikuiset]]*Table_1[[#This Row],[Tapaamis-kerrat /osallistuja]])</f>
        <v>0</v>
      </c>
      <c r="AA389" s="387">
        <f>IF(Table_1[[#This Row],[Kokonaiskävijämäärä]]&lt;1,0,Table_1[[#This Row],[Kokonaiskävijämäärä]]*Table_1[[#This Row],[Tapaamis-kerrat /osallistuja]])</f>
        <v>0</v>
      </c>
      <c r="AB389" s="379" t="s">
        <v>57</v>
      </c>
      <c r="AC389" s="418"/>
      <c r="AD389" s="456"/>
      <c r="AE389" s="464"/>
      <c r="AF389" s="388" t="s">
        <v>57</v>
      </c>
      <c r="AG389" s="389" t="s">
        <v>57</v>
      </c>
      <c r="AH389" s="390" t="s">
        <v>57</v>
      </c>
      <c r="AI389" s="390" t="s">
        <v>57</v>
      </c>
      <c r="AJ389" s="391" t="s">
        <v>56</v>
      </c>
      <c r="AK389" s="392" t="s">
        <v>57</v>
      </c>
      <c r="AL389" s="392" t="s">
        <v>57</v>
      </c>
      <c r="AM389" s="392" t="s">
        <v>57</v>
      </c>
      <c r="AN389" s="393" t="s">
        <v>57</v>
      </c>
      <c r="AO389" s="394" t="s">
        <v>57</v>
      </c>
    </row>
    <row r="390" spans="1:41" ht="15.75" customHeight="1" x14ac:dyDescent="0.3">
      <c r="A390" s="395"/>
      <c r="B390" s="372"/>
      <c r="C390" s="396" t="s">
        <v>43</v>
      </c>
      <c r="D390" s="374" t="str">
        <f>IF(Table_1[[#This Row],[SISÄLLÖN NIMI]]="","",1)</f>
        <v/>
      </c>
      <c r="E390" s="397"/>
      <c r="F390" s="397"/>
      <c r="G390" s="373" t="s">
        <v>57</v>
      </c>
      <c r="H390" s="376" t="s">
        <v>57</v>
      </c>
      <c r="I390" s="398" t="s">
        <v>57</v>
      </c>
      <c r="J390" s="378" t="s">
        <v>47</v>
      </c>
      <c r="K390" s="399" t="s">
        <v>57</v>
      </c>
      <c r="L390" s="379" t="s">
        <v>57</v>
      </c>
      <c r="M390" s="400"/>
      <c r="N390" s="401" t="s">
        <v>57</v>
      </c>
      <c r="O390" s="382"/>
      <c r="P390" s="400"/>
      <c r="Q390" s="400"/>
      <c r="R390" s="402"/>
      <c r="S390" s="384">
        <f>IF(Table_1[[#This Row],[Kesto (min) /tapaaminen]]&lt;1,0,(Table_1[[#This Row],[Sisältöjen määrä 
]]*Table_1[[#This Row],[Kesto (min) /tapaaminen]]*Table_1[[#This Row],[Tapaamis-kerrat /osallistuja]]))</f>
        <v>0</v>
      </c>
      <c r="T390" s="356" t="str">
        <f>IF(Table_1[[#This Row],[SISÄLLÖN NIMI]]="","",IF(Table_1[[#This Row],[Toteutuminen]]="Ei osallistujia",0,IF(Table_1[[#This Row],[Toteutuminen]]="Peruttu",0,1)))</f>
        <v/>
      </c>
      <c r="U390" s="403"/>
      <c r="V390" s="404"/>
      <c r="W390" s="405"/>
      <c r="X390" s="387">
        <f>Table_1[[#This Row],[Kävijämäärä a) lapset]]+Table_1[[#This Row],[Kävijämäärä b) aikuiset]]</f>
        <v>0</v>
      </c>
      <c r="Y390" s="387">
        <f>IF(Table_1[[#This Row],[Kokonaiskävijämäärä]]&lt;1,0,Table_1[[#This Row],[Kävijämäärä a) lapset]]*Table_1[[#This Row],[Tapaamis-kerrat /osallistuja]])</f>
        <v>0</v>
      </c>
      <c r="Z390" s="387">
        <f>IF(Table_1[[#This Row],[Kokonaiskävijämäärä]]&lt;1,0,Table_1[[#This Row],[Kävijämäärä b) aikuiset]]*Table_1[[#This Row],[Tapaamis-kerrat /osallistuja]])</f>
        <v>0</v>
      </c>
      <c r="AA390" s="387">
        <f>IF(Table_1[[#This Row],[Kokonaiskävijämäärä]]&lt;1,0,Table_1[[#This Row],[Kokonaiskävijämäärä]]*Table_1[[#This Row],[Tapaamis-kerrat /osallistuja]])</f>
        <v>0</v>
      </c>
      <c r="AB390" s="379" t="s">
        <v>57</v>
      </c>
      <c r="AC390" s="418"/>
      <c r="AD390" s="456"/>
      <c r="AE390" s="464"/>
      <c r="AF390" s="388" t="s">
        <v>57</v>
      </c>
      <c r="AG390" s="389" t="s">
        <v>57</v>
      </c>
      <c r="AH390" s="390" t="s">
        <v>57</v>
      </c>
      <c r="AI390" s="390" t="s">
        <v>57</v>
      </c>
      <c r="AJ390" s="391" t="s">
        <v>56</v>
      </c>
      <c r="AK390" s="392" t="s">
        <v>57</v>
      </c>
      <c r="AL390" s="392" t="s">
        <v>57</v>
      </c>
      <c r="AM390" s="392" t="s">
        <v>57</v>
      </c>
      <c r="AN390" s="393" t="s">
        <v>57</v>
      </c>
      <c r="AO390" s="394" t="s">
        <v>57</v>
      </c>
    </row>
    <row r="391" spans="1:41" ht="15.75" customHeight="1" x14ac:dyDescent="0.3">
      <c r="A391" s="395"/>
      <c r="B391" s="372"/>
      <c r="C391" s="396" t="s">
        <v>43</v>
      </c>
      <c r="D391" s="374" t="str">
        <f>IF(Table_1[[#This Row],[SISÄLLÖN NIMI]]="","",1)</f>
        <v/>
      </c>
      <c r="E391" s="397"/>
      <c r="F391" s="397"/>
      <c r="G391" s="373" t="s">
        <v>57</v>
      </c>
      <c r="H391" s="376" t="s">
        <v>57</v>
      </c>
      <c r="I391" s="398" t="s">
        <v>57</v>
      </c>
      <c r="J391" s="378" t="s">
        <v>47</v>
      </c>
      <c r="K391" s="399" t="s">
        <v>57</v>
      </c>
      <c r="L391" s="379" t="s">
        <v>57</v>
      </c>
      <c r="M391" s="400"/>
      <c r="N391" s="401" t="s">
        <v>57</v>
      </c>
      <c r="O391" s="382"/>
      <c r="P391" s="400"/>
      <c r="Q391" s="400"/>
      <c r="R391" s="402"/>
      <c r="S391" s="384">
        <f>IF(Table_1[[#This Row],[Kesto (min) /tapaaminen]]&lt;1,0,(Table_1[[#This Row],[Sisältöjen määrä 
]]*Table_1[[#This Row],[Kesto (min) /tapaaminen]]*Table_1[[#This Row],[Tapaamis-kerrat /osallistuja]]))</f>
        <v>0</v>
      </c>
      <c r="T391" s="356" t="str">
        <f>IF(Table_1[[#This Row],[SISÄLLÖN NIMI]]="","",IF(Table_1[[#This Row],[Toteutuminen]]="Ei osallistujia",0,IF(Table_1[[#This Row],[Toteutuminen]]="Peruttu",0,1)))</f>
        <v/>
      </c>
      <c r="U391" s="403"/>
      <c r="V391" s="404"/>
      <c r="W391" s="405"/>
      <c r="X391" s="387">
        <f>Table_1[[#This Row],[Kävijämäärä a) lapset]]+Table_1[[#This Row],[Kävijämäärä b) aikuiset]]</f>
        <v>0</v>
      </c>
      <c r="Y391" s="387">
        <f>IF(Table_1[[#This Row],[Kokonaiskävijämäärä]]&lt;1,0,Table_1[[#This Row],[Kävijämäärä a) lapset]]*Table_1[[#This Row],[Tapaamis-kerrat /osallistuja]])</f>
        <v>0</v>
      </c>
      <c r="Z391" s="387">
        <f>IF(Table_1[[#This Row],[Kokonaiskävijämäärä]]&lt;1,0,Table_1[[#This Row],[Kävijämäärä b) aikuiset]]*Table_1[[#This Row],[Tapaamis-kerrat /osallistuja]])</f>
        <v>0</v>
      </c>
      <c r="AA391" s="387">
        <f>IF(Table_1[[#This Row],[Kokonaiskävijämäärä]]&lt;1,0,Table_1[[#This Row],[Kokonaiskävijämäärä]]*Table_1[[#This Row],[Tapaamis-kerrat /osallistuja]])</f>
        <v>0</v>
      </c>
      <c r="AB391" s="379" t="s">
        <v>57</v>
      </c>
      <c r="AC391" s="418"/>
      <c r="AD391" s="456"/>
      <c r="AE391" s="464"/>
      <c r="AF391" s="388" t="s">
        <v>57</v>
      </c>
      <c r="AG391" s="389" t="s">
        <v>57</v>
      </c>
      <c r="AH391" s="390" t="s">
        <v>57</v>
      </c>
      <c r="AI391" s="390" t="s">
        <v>57</v>
      </c>
      <c r="AJ391" s="391" t="s">
        <v>56</v>
      </c>
      <c r="AK391" s="392" t="s">
        <v>57</v>
      </c>
      <c r="AL391" s="392" t="s">
        <v>57</v>
      </c>
      <c r="AM391" s="392" t="s">
        <v>57</v>
      </c>
      <c r="AN391" s="393" t="s">
        <v>57</v>
      </c>
      <c r="AO391" s="394" t="s">
        <v>57</v>
      </c>
    </row>
    <row r="392" spans="1:41" ht="15.75" customHeight="1" x14ac:dyDescent="0.3">
      <c r="A392" s="395"/>
      <c r="B392" s="372"/>
      <c r="C392" s="396" t="s">
        <v>43</v>
      </c>
      <c r="D392" s="374" t="str">
        <f>IF(Table_1[[#This Row],[SISÄLLÖN NIMI]]="","",1)</f>
        <v/>
      </c>
      <c r="E392" s="397"/>
      <c r="F392" s="397"/>
      <c r="G392" s="373" t="s">
        <v>57</v>
      </c>
      <c r="H392" s="376" t="s">
        <v>57</v>
      </c>
      <c r="I392" s="398" t="s">
        <v>57</v>
      </c>
      <c r="J392" s="378" t="s">
        <v>47</v>
      </c>
      <c r="K392" s="399" t="s">
        <v>57</v>
      </c>
      <c r="L392" s="379" t="s">
        <v>57</v>
      </c>
      <c r="M392" s="400"/>
      <c r="N392" s="401" t="s">
        <v>57</v>
      </c>
      <c r="O392" s="382"/>
      <c r="P392" s="400"/>
      <c r="Q392" s="400"/>
      <c r="R392" s="402"/>
      <c r="S392" s="384">
        <f>IF(Table_1[[#This Row],[Kesto (min) /tapaaminen]]&lt;1,0,(Table_1[[#This Row],[Sisältöjen määrä 
]]*Table_1[[#This Row],[Kesto (min) /tapaaminen]]*Table_1[[#This Row],[Tapaamis-kerrat /osallistuja]]))</f>
        <v>0</v>
      </c>
      <c r="T392" s="356" t="str">
        <f>IF(Table_1[[#This Row],[SISÄLLÖN NIMI]]="","",IF(Table_1[[#This Row],[Toteutuminen]]="Ei osallistujia",0,IF(Table_1[[#This Row],[Toteutuminen]]="Peruttu",0,1)))</f>
        <v/>
      </c>
      <c r="U392" s="403"/>
      <c r="V392" s="404"/>
      <c r="W392" s="405"/>
      <c r="X392" s="387">
        <f>Table_1[[#This Row],[Kävijämäärä a) lapset]]+Table_1[[#This Row],[Kävijämäärä b) aikuiset]]</f>
        <v>0</v>
      </c>
      <c r="Y392" s="387">
        <f>IF(Table_1[[#This Row],[Kokonaiskävijämäärä]]&lt;1,0,Table_1[[#This Row],[Kävijämäärä a) lapset]]*Table_1[[#This Row],[Tapaamis-kerrat /osallistuja]])</f>
        <v>0</v>
      </c>
      <c r="Z392" s="387">
        <f>IF(Table_1[[#This Row],[Kokonaiskävijämäärä]]&lt;1,0,Table_1[[#This Row],[Kävijämäärä b) aikuiset]]*Table_1[[#This Row],[Tapaamis-kerrat /osallistuja]])</f>
        <v>0</v>
      </c>
      <c r="AA392" s="387">
        <f>IF(Table_1[[#This Row],[Kokonaiskävijämäärä]]&lt;1,0,Table_1[[#This Row],[Kokonaiskävijämäärä]]*Table_1[[#This Row],[Tapaamis-kerrat /osallistuja]])</f>
        <v>0</v>
      </c>
      <c r="AB392" s="379" t="s">
        <v>57</v>
      </c>
      <c r="AC392" s="418"/>
      <c r="AD392" s="456"/>
      <c r="AE392" s="464"/>
      <c r="AF392" s="388" t="s">
        <v>57</v>
      </c>
      <c r="AG392" s="389" t="s">
        <v>57</v>
      </c>
      <c r="AH392" s="390" t="s">
        <v>57</v>
      </c>
      <c r="AI392" s="390" t="s">
        <v>57</v>
      </c>
      <c r="AJ392" s="391" t="s">
        <v>56</v>
      </c>
      <c r="AK392" s="392" t="s">
        <v>57</v>
      </c>
      <c r="AL392" s="392" t="s">
        <v>57</v>
      </c>
      <c r="AM392" s="392" t="s">
        <v>57</v>
      </c>
      <c r="AN392" s="393" t="s">
        <v>57</v>
      </c>
      <c r="AO392" s="394" t="s">
        <v>57</v>
      </c>
    </row>
    <row r="393" spans="1:41" ht="15.75" customHeight="1" x14ac:dyDescent="0.3">
      <c r="A393" s="395"/>
      <c r="B393" s="372"/>
      <c r="C393" s="396" t="s">
        <v>43</v>
      </c>
      <c r="D393" s="374" t="str">
        <f>IF(Table_1[[#This Row],[SISÄLLÖN NIMI]]="","",1)</f>
        <v/>
      </c>
      <c r="E393" s="397"/>
      <c r="F393" s="397"/>
      <c r="G393" s="373" t="s">
        <v>57</v>
      </c>
      <c r="H393" s="376" t="s">
        <v>57</v>
      </c>
      <c r="I393" s="398" t="s">
        <v>57</v>
      </c>
      <c r="J393" s="378" t="s">
        <v>47</v>
      </c>
      <c r="K393" s="399" t="s">
        <v>57</v>
      </c>
      <c r="L393" s="379" t="s">
        <v>57</v>
      </c>
      <c r="M393" s="400"/>
      <c r="N393" s="401" t="s">
        <v>57</v>
      </c>
      <c r="O393" s="382"/>
      <c r="P393" s="400"/>
      <c r="Q393" s="400"/>
      <c r="R393" s="402"/>
      <c r="S393" s="384">
        <f>IF(Table_1[[#This Row],[Kesto (min) /tapaaminen]]&lt;1,0,(Table_1[[#This Row],[Sisältöjen määrä 
]]*Table_1[[#This Row],[Kesto (min) /tapaaminen]]*Table_1[[#This Row],[Tapaamis-kerrat /osallistuja]]))</f>
        <v>0</v>
      </c>
      <c r="T393" s="356" t="str">
        <f>IF(Table_1[[#This Row],[SISÄLLÖN NIMI]]="","",IF(Table_1[[#This Row],[Toteutuminen]]="Ei osallistujia",0,IF(Table_1[[#This Row],[Toteutuminen]]="Peruttu",0,1)))</f>
        <v/>
      </c>
      <c r="U393" s="403"/>
      <c r="V393" s="404"/>
      <c r="W393" s="405"/>
      <c r="X393" s="387">
        <f>Table_1[[#This Row],[Kävijämäärä a) lapset]]+Table_1[[#This Row],[Kävijämäärä b) aikuiset]]</f>
        <v>0</v>
      </c>
      <c r="Y393" s="387">
        <f>IF(Table_1[[#This Row],[Kokonaiskävijämäärä]]&lt;1,0,Table_1[[#This Row],[Kävijämäärä a) lapset]]*Table_1[[#This Row],[Tapaamis-kerrat /osallistuja]])</f>
        <v>0</v>
      </c>
      <c r="Z393" s="387">
        <f>IF(Table_1[[#This Row],[Kokonaiskävijämäärä]]&lt;1,0,Table_1[[#This Row],[Kävijämäärä b) aikuiset]]*Table_1[[#This Row],[Tapaamis-kerrat /osallistuja]])</f>
        <v>0</v>
      </c>
      <c r="AA393" s="387">
        <f>IF(Table_1[[#This Row],[Kokonaiskävijämäärä]]&lt;1,0,Table_1[[#This Row],[Kokonaiskävijämäärä]]*Table_1[[#This Row],[Tapaamis-kerrat /osallistuja]])</f>
        <v>0</v>
      </c>
      <c r="AB393" s="379" t="s">
        <v>57</v>
      </c>
      <c r="AC393" s="418"/>
      <c r="AD393" s="456"/>
      <c r="AE393" s="464"/>
      <c r="AF393" s="388" t="s">
        <v>57</v>
      </c>
      <c r="AG393" s="389" t="s">
        <v>57</v>
      </c>
      <c r="AH393" s="390" t="s">
        <v>57</v>
      </c>
      <c r="AI393" s="390" t="s">
        <v>57</v>
      </c>
      <c r="AJ393" s="391" t="s">
        <v>56</v>
      </c>
      <c r="AK393" s="392" t="s">
        <v>57</v>
      </c>
      <c r="AL393" s="392" t="s">
        <v>57</v>
      </c>
      <c r="AM393" s="392" t="s">
        <v>57</v>
      </c>
      <c r="AN393" s="393" t="s">
        <v>57</v>
      </c>
      <c r="AO393" s="394" t="s">
        <v>57</v>
      </c>
    </row>
    <row r="394" spans="1:41" ht="15.75" customHeight="1" x14ac:dyDescent="0.3">
      <c r="A394" s="395"/>
      <c r="B394" s="372"/>
      <c r="C394" s="396" t="s">
        <v>43</v>
      </c>
      <c r="D394" s="374" t="str">
        <f>IF(Table_1[[#This Row],[SISÄLLÖN NIMI]]="","",1)</f>
        <v/>
      </c>
      <c r="E394" s="397"/>
      <c r="F394" s="397"/>
      <c r="G394" s="373" t="s">
        <v>57</v>
      </c>
      <c r="H394" s="376" t="s">
        <v>57</v>
      </c>
      <c r="I394" s="398" t="s">
        <v>57</v>
      </c>
      <c r="J394" s="378" t="s">
        <v>47</v>
      </c>
      <c r="K394" s="399" t="s">
        <v>57</v>
      </c>
      <c r="L394" s="379" t="s">
        <v>57</v>
      </c>
      <c r="M394" s="400"/>
      <c r="N394" s="401" t="s">
        <v>57</v>
      </c>
      <c r="O394" s="382"/>
      <c r="P394" s="400"/>
      <c r="Q394" s="400"/>
      <c r="R394" s="402"/>
      <c r="S394" s="384">
        <f>IF(Table_1[[#This Row],[Kesto (min) /tapaaminen]]&lt;1,0,(Table_1[[#This Row],[Sisältöjen määrä 
]]*Table_1[[#This Row],[Kesto (min) /tapaaminen]]*Table_1[[#This Row],[Tapaamis-kerrat /osallistuja]]))</f>
        <v>0</v>
      </c>
      <c r="T394" s="356" t="str">
        <f>IF(Table_1[[#This Row],[SISÄLLÖN NIMI]]="","",IF(Table_1[[#This Row],[Toteutuminen]]="Ei osallistujia",0,IF(Table_1[[#This Row],[Toteutuminen]]="Peruttu",0,1)))</f>
        <v/>
      </c>
      <c r="U394" s="403"/>
      <c r="V394" s="404"/>
      <c r="W394" s="405"/>
      <c r="X394" s="387">
        <f>Table_1[[#This Row],[Kävijämäärä a) lapset]]+Table_1[[#This Row],[Kävijämäärä b) aikuiset]]</f>
        <v>0</v>
      </c>
      <c r="Y394" s="387">
        <f>IF(Table_1[[#This Row],[Kokonaiskävijämäärä]]&lt;1,0,Table_1[[#This Row],[Kävijämäärä a) lapset]]*Table_1[[#This Row],[Tapaamis-kerrat /osallistuja]])</f>
        <v>0</v>
      </c>
      <c r="Z394" s="387">
        <f>IF(Table_1[[#This Row],[Kokonaiskävijämäärä]]&lt;1,0,Table_1[[#This Row],[Kävijämäärä b) aikuiset]]*Table_1[[#This Row],[Tapaamis-kerrat /osallistuja]])</f>
        <v>0</v>
      </c>
      <c r="AA394" s="387">
        <f>IF(Table_1[[#This Row],[Kokonaiskävijämäärä]]&lt;1,0,Table_1[[#This Row],[Kokonaiskävijämäärä]]*Table_1[[#This Row],[Tapaamis-kerrat /osallistuja]])</f>
        <v>0</v>
      </c>
      <c r="AB394" s="379" t="s">
        <v>57</v>
      </c>
      <c r="AC394" s="418"/>
      <c r="AD394" s="456"/>
      <c r="AE394" s="464"/>
      <c r="AF394" s="388" t="s">
        <v>57</v>
      </c>
      <c r="AG394" s="389" t="s">
        <v>57</v>
      </c>
      <c r="AH394" s="390" t="s">
        <v>57</v>
      </c>
      <c r="AI394" s="390" t="s">
        <v>57</v>
      </c>
      <c r="AJ394" s="391" t="s">
        <v>56</v>
      </c>
      <c r="AK394" s="392" t="s">
        <v>57</v>
      </c>
      <c r="AL394" s="392" t="s">
        <v>57</v>
      </c>
      <c r="AM394" s="392" t="s">
        <v>57</v>
      </c>
      <c r="AN394" s="393" t="s">
        <v>57</v>
      </c>
      <c r="AO394" s="394" t="s">
        <v>57</v>
      </c>
    </row>
    <row r="395" spans="1:41" ht="15.75" customHeight="1" x14ac:dyDescent="0.3">
      <c r="A395" s="395"/>
      <c r="B395" s="372"/>
      <c r="C395" s="396" t="s">
        <v>43</v>
      </c>
      <c r="D395" s="374" t="str">
        <f>IF(Table_1[[#This Row],[SISÄLLÖN NIMI]]="","",1)</f>
        <v/>
      </c>
      <c r="E395" s="397"/>
      <c r="F395" s="397"/>
      <c r="G395" s="373" t="s">
        <v>57</v>
      </c>
      <c r="H395" s="376" t="s">
        <v>57</v>
      </c>
      <c r="I395" s="398" t="s">
        <v>57</v>
      </c>
      <c r="J395" s="378" t="s">
        <v>47</v>
      </c>
      <c r="K395" s="399" t="s">
        <v>57</v>
      </c>
      <c r="L395" s="379" t="s">
        <v>57</v>
      </c>
      <c r="M395" s="400"/>
      <c r="N395" s="401" t="s">
        <v>57</v>
      </c>
      <c r="O395" s="382"/>
      <c r="P395" s="400"/>
      <c r="Q395" s="400"/>
      <c r="R395" s="402"/>
      <c r="S395" s="384">
        <f>IF(Table_1[[#This Row],[Kesto (min) /tapaaminen]]&lt;1,0,(Table_1[[#This Row],[Sisältöjen määrä 
]]*Table_1[[#This Row],[Kesto (min) /tapaaminen]]*Table_1[[#This Row],[Tapaamis-kerrat /osallistuja]]))</f>
        <v>0</v>
      </c>
      <c r="T395" s="356" t="str">
        <f>IF(Table_1[[#This Row],[SISÄLLÖN NIMI]]="","",IF(Table_1[[#This Row],[Toteutuminen]]="Ei osallistujia",0,IF(Table_1[[#This Row],[Toteutuminen]]="Peruttu",0,1)))</f>
        <v/>
      </c>
      <c r="U395" s="403"/>
      <c r="V395" s="404"/>
      <c r="W395" s="405"/>
      <c r="X395" s="387">
        <f>Table_1[[#This Row],[Kävijämäärä a) lapset]]+Table_1[[#This Row],[Kävijämäärä b) aikuiset]]</f>
        <v>0</v>
      </c>
      <c r="Y395" s="387">
        <f>IF(Table_1[[#This Row],[Kokonaiskävijämäärä]]&lt;1,0,Table_1[[#This Row],[Kävijämäärä a) lapset]]*Table_1[[#This Row],[Tapaamis-kerrat /osallistuja]])</f>
        <v>0</v>
      </c>
      <c r="Z395" s="387">
        <f>IF(Table_1[[#This Row],[Kokonaiskävijämäärä]]&lt;1,0,Table_1[[#This Row],[Kävijämäärä b) aikuiset]]*Table_1[[#This Row],[Tapaamis-kerrat /osallistuja]])</f>
        <v>0</v>
      </c>
      <c r="AA395" s="387">
        <f>IF(Table_1[[#This Row],[Kokonaiskävijämäärä]]&lt;1,0,Table_1[[#This Row],[Kokonaiskävijämäärä]]*Table_1[[#This Row],[Tapaamis-kerrat /osallistuja]])</f>
        <v>0</v>
      </c>
      <c r="AB395" s="379" t="s">
        <v>57</v>
      </c>
      <c r="AC395" s="418"/>
      <c r="AD395" s="456"/>
      <c r="AE395" s="464"/>
      <c r="AF395" s="388" t="s">
        <v>57</v>
      </c>
      <c r="AG395" s="389" t="s">
        <v>57</v>
      </c>
      <c r="AH395" s="390" t="s">
        <v>57</v>
      </c>
      <c r="AI395" s="390" t="s">
        <v>57</v>
      </c>
      <c r="AJ395" s="391" t="s">
        <v>56</v>
      </c>
      <c r="AK395" s="392" t="s">
        <v>57</v>
      </c>
      <c r="AL395" s="392" t="s">
        <v>57</v>
      </c>
      <c r="AM395" s="392" t="s">
        <v>57</v>
      </c>
      <c r="AN395" s="393" t="s">
        <v>57</v>
      </c>
      <c r="AO395" s="394" t="s">
        <v>57</v>
      </c>
    </row>
    <row r="396" spans="1:41" ht="15.75" customHeight="1" x14ac:dyDescent="0.3">
      <c r="A396" s="395"/>
      <c r="B396" s="372"/>
      <c r="C396" s="396" t="s">
        <v>43</v>
      </c>
      <c r="D396" s="374" t="str">
        <f>IF(Table_1[[#This Row],[SISÄLLÖN NIMI]]="","",1)</f>
        <v/>
      </c>
      <c r="E396" s="397"/>
      <c r="F396" s="397"/>
      <c r="G396" s="373" t="s">
        <v>57</v>
      </c>
      <c r="H396" s="376" t="s">
        <v>57</v>
      </c>
      <c r="I396" s="398" t="s">
        <v>57</v>
      </c>
      <c r="J396" s="378" t="s">
        <v>47</v>
      </c>
      <c r="K396" s="399" t="s">
        <v>57</v>
      </c>
      <c r="L396" s="379" t="s">
        <v>57</v>
      </c>
      <c r="M396" s="400"/>
      <c r="N396" s="401" t="s">
        <v>57</v>
      </c>
      <c r="O396" s="382"/>
      <c r="P396" s="400"/>
      <c r="Q396" s="400"/>
      <c r="R396" s="402"/>
      <c r="S396" s="384">
        <f>IF(Table_1[[#This Row],[Kesto (min) /tapaaminen]]&lt;1,0,(Table_1[[#This Row],[Sisältöjen määrä 
]]*Table_1[[#This Row],[Kesto (min) /tapaaminen]]*Table_1[[#This Row],[Tapaamis-kerrat /osallistuja]]))</f>
        <v>0</v>
      </c>
      <c r="T396" s="356" t="str">
        <f>IF(Table_1[[#This Row],[SISÄLLÖN NIMI]]="","",IF(Table_1[[#This Row],[Toteutuminen]]="Ei osallistujia",0,IF(Table_1[[#This Row],[Toteutuminen]]="Peruttu",0,1)))</f>
        <v/>
      </c>
      <c r="U396" s="403"/>
      <c r="V396" s="404"/>
      <c r="W396" s="405"/>
      <c r="X396" s="387">
        <f>Table_1[[#This Row],[Kävijämäärä a) lapset]]+Table_1[[#This Row],[Kävijämäärä b) aikuiset]]</f>
        <v>0</v>
      </c>
      <c r="Y396" s="387">
        <f>IF(Table_1[[#This Row],[Kokonaiskävijämäärä]]&lt;1,0,Table_1[[#This Row],[Kävijämäärä a) lapset]]*Table_1[[#This Row],[Tapaamis-kerrat /osallistuja]])</f>
        <v>0</v>
      </c>
      <c r="Z396" s="387">
        <f>IF(Table_1[[#This Row],[Kokonaiskävijämäärä]]&lt;1,0,Table_1[[#This Row],[Kävijämäärä b) aikuiset]]*Table_1[[#This Row],[Tapaamis-kerrat /osallistuja]])</f>
        <v>0</v>
      </c>
      <c r="AA396" s="387">
        <f>IF(Table_1[[#This Row],[Kokonaiskävijämäärä]]&lt;1,0,Table_1[[#This Row],[Kokonaiskävijämäärä]]*Table_1[[#This Row],[Tapaamis-kerrat /osallistuja]])</f>
        <v>0</v>
      </c>
      <c r="AB396" s="379" t="s">
        <v>57</v>
      </c>
      <c r="AC396" s="418"/>
      <c r="AD396" s="456"/>
      <c r="AE396" s="464"/>
      <c r="AF396" s="388" t="s">
        <v>57</v>
      </c>
      <c r="AG396" s="389" t="s">
        <v>57</v>
      </c>
      <c r="AH396" s="390" t="s">
        <v>57</v>
      </c>
      <c r="AI396" s="390" t="s">
        <v>57</v>
      </c>
      <c r="AJ396" s="391" t="s">
        <v>56</v>
      </c>
      <c r="AK396" s="392" t="s">
        <v>57</v>
      </c>
      <c r="AL396" s="392" t="s">
        <v>57</v>
      </c>
      <c r="AM396" s="392" t="s">
        <v>57</v>
      </c>
      <c r="AN396" s="393" t="s">
        <v>57</v>
      </c>
      <c r="AO396" s="394" t="s">
        <v>57</v>
      </c>
    </row>
    <row r="397" spans="1:41" ht="15.75" customHeight="1" x14ac:dyDescent="0.3">
      <c r="A397" s="395"/>
      <c r="B397" s="372"/>
      <c r="C397" s="396" t="s">
        <v>43</v>
      </c>
      <c r="D397" s="374" t="str">
        <f>IF(Table_1[[#This Row],[SISÄLLÖN NIMI]]="","",1)</f>
        <v/>
      </c>
      <c r="E397" s="397"/>
      <c r="F397" s="397"/>
      <c r="G397" s="373" t="s">
        <v>57</v>
      </c>
      <c r="H397" s="376" t="s">
        <v>57</v>
      </c>
      <c r="I397" s="398" t="s">
        <v>57</v>
      </c>
      <c r="J397" s="378" t="s">
        <v>47</v>
      </c>
      <c r="K397" s="399" t="s">
        <v>57</v>
      </c>
      <c r="L397" s="379" t="s">
        <v>57</v>
      </c>
      <c r="M397" s="400"/>
      <c r="N397" s="401" t="s">
        <v>57</v>
      </c>
      <c r="O397" s="382"/>
      <c r="P397" s="400"/>
      <c r="Q397" s="400"/>
      <c r="R397" s="402"/>
      <c r="S397" s="384">
        <f>IF(Table_1[[#This Row],[Kesto (min) /tapaaminen]]&lt;1,0,(Table_1[[#This Row],[Sisältöjen määrä 
]]*Table_1[[#This Row],[Kesto (min) /tapaaminen]]*Table_1[[#This Row],[Tapaamis-kerrat /osallistuja]]))</f>
        <v>0</v>
      </c>
      <c r="T397" s="356" t="str">
        <f>IF(Table_1[[#This Row],[SISÄLLÖN NIMI]]="","",IF(Table_1[[#This Row],[Toteutuminen]]="Ei osallistujia",0,IF(Table_1[[#This Row],[Toteutuminen]]="Peruttu",0,1)))</f>
        <v/>
      </c>
      <c r="U397" s="403"/>
      <c r="V397" s="404"/>
      <c r="W397" s="405"/>
      <c r="X397" s="387">
        <f>Table_1[[#This Row],[Kävijämäärä a) lapset]]+Table_1[[#This Row],[Kävijämäärä b) aikuiset]]</f>
        <v>0</v>
      </c>
      <c r="Y397" s="387">
        <f>IF(Table_1[[#This Row],[Kokonaiskävijämäärä]]&lt;1,0,Table_1[[#This Row],[Kävijämäärä a) lapset]]*Table_1[[#This Row],[Tapaamis-kerrat /osallistuja]])</f>
        <v>0</v>
      </c>
      <c r="Z397" s="387">
        <f>IF(Table_1[[#This Row],[Kokonaiskävijämäärä]]&lt;1,0,Table_1[[#This Row],[Kävijämäärä b) aikuiset]]*Table_1[[#This Row],[Tapaamis-kerrat /osallistuja]])</f>
        <v>0</v>
      </c>
      <c r="AA397" s="387">
        <f>IF(Table_1[[#This Row],[Kokonaiskävijämäärä]]&lt;1,0,Table_1[[#This Row],[Kokonaiskävijämäärä]]*Table_1[[#This Row],[Tapaamis-kerrat /osallistuja]])</f>
        <v>0</v>
      </c>
      <c r="AB397" s="379" t="s">
        <v>57</v>
      </c>
      <c r="AC397" s="418"/>
      <c r="AD397" s="456"/>
      <c r="AE397" s="464"/>
      <c r="AF397" s="388" t="s">
        <v>57</v>
      </c>
      <c r="AG397" s="389" t="s">
        <v>57</v>
      </c>
      <c r="AH397" s="390" t="s">
        <v>57</v>
      </c>
      <c r="AI397" s="390" t="s">
        <v>57</v>
      </c>
      <c r="AJ397" s="391" t="s">
        <v>56</v>
      </c>
      <c r="AK397" s="392" t="s">
        <v>57</v>
      </c>
      <c r="AL397" s="392" t="s">
        <v>57</v>
      </c>
      <c r="AM397" s="392" t="s">
        <v>57</v>
      </c>
      <c r="AN397" s="393" t="s">
        <v>57</v>
      </c>
      <c r="AO397" s="394" t="s">
        <v>57</v>
      </c>
    </row>
    <row r="398" spans="1:41" ht="15.75" customHeight="1" x14ac:dyDescent="0.3">
      <c r="A398" s="395"/>
      <c r="B398" s="372"/>
      <c r="C398" s="396" t="s">
        <v>43</v>
      </c>
      <c r="D398" s="374" t="str">
        <f>IF(Table_1[[#This Row],[SISÄLLÖN NIMI]]="","",1)</f>
        <v/>
      </c>
      <c r="E398" s="397"/>
      <c r="F398" s="397"/>
      <c r="G398" s="373" t="s">
        <v>57</v>
      </c>
      <c r="H398" s="376" t="s">
        <v>57</v>
      </c>
      <c r="I398" s="398" t="s">
        <v>57</v>
      </c>
      <c r="J398" s="378" t="s">
        <v>47</v>
      </c>
      <c r="K398" s="399" t="s">
        <v>57</v>
      </c>
      <c r="L398" s="379" t="s">
        <v>57</v>
      </c>
      <c r="M398" s="400"/>
      <c r="N398" s="401" t="s">
        <v>57</v>
      </c>
      <c r="O398" s="382"/>
      <c r="P398" s="400"/>
      <c r="Q398" s="400"/>
      <c r="R398" s="402"/>
      <c r="S398" s="384">
        <f>IF(Table_1[[#This Row],[Kesto (min) /tapaaminen]]&lt;1,0,(Table_1[[#This Row],[Sisältöjen määrä 
]]*Table_1[[#This Row],[Kesto (min) /tapaaminen]]*Table_1[[#This Row],[Tapaamis-kerrat /osallistuja]]))</f>
        <v>0</v>
      </c>
      <c r="T398" s="356" t="str">
        <f>IF(Table_1[[#This Row],[SISÄLLÖN NIMI]]="","",IF(Table_1[[#This Row],[Toteutuminen]]="Ei osallistujia",0,IF(Table_1[[#This Row],[Toteutuminen]]="Peruttu",0,1)))</f>
        <v/>
      </c>
      <c r="U398" s="403"/>
      <c r="V398" s="404"/>
      <c r="W398" s="405"/>
      <c r="X398" s="387">
        <f>Table_1[[#This Row],[Kävijämäärä a) lapset]]+Table_1[[#This Row],[Kävijämäärä b) aikuiset]]</f>
        <v>0</v>
      </c>
      <c r="Y398" s="387">
        <f>IF(Table_1[[#This Row],[Kokonaiskävijämäärä]]&lt;1,0,Table_1[[#This Row],[Kävijämäärä a) lapset]]*Table_1[[#This Row],[Tapaamis-kerrat /osallistuja]])</f>
        <v>0</v>
      </c>
      <c r="Z398" s="387">
        <f>IF(Table_1[[#This Row],[Kokonaiskävijämäärä]]&lt;1,0,Table_1[[#This Row],[Kävijämäärä b) aikuiset]]*Table_1[[#This Row],[Tapaamis-kerrat /osallistuja]])</f>
        <v>0</v>
      </c>
      <c r="AA398" s="387">
        <f>IF(Table_1[[#This Row],[Kokonaiskävijämäärä]]&lt;1,0,Table_1[[#This Row],[Kokonaiskävijämäärä]]*Table_1[[#This Row],[Tapaamis-kerrat /osallistuja]])</f>
        <v>0</v>
      </c>
      <c r="AB398" s="379" t="s">
        <v>57</v>
      </c>
      <c r="AC398" s="418"/>
      <c r="AD398" s="456"/>
      <c r="AE398" s="464"/>
      <c r="AF398" s="388" t="s">
        <v>57</v>
      </c>
      <c r="AG398" s="389" t="s">
        <v>57</v>
      </c>
      <c r="AH398" s="390" t="s">
        <v>57</v>
      </c>
      <c r="AI398" s="390" t="s">
        <v>57</v>
      </c>
      <c r="AJ398" s="391" t="s">
        <v>56</v>
      </c>
      <c r="AK398" s="392" t="s">
        <v>57</v>
      </c>
      <c r="AL398" s="392" t="s">
        <v>57</v>
      </c>
      <c r="AM398" s="392" t="s">
        <v>57</v>
      </c>
      <c r="AN398" s="393" t="s">
        <v>57</v>
      </c>
      <c r="AO398" s="394" t="s">
        <v>57</v>
      </c>
    </row>
    <row r="399" spans="1:41" ht="15.75" customHeight="1" x14ac:dyDescent="0.3">
      <c r="A399" s="395"/>
      <c r="B399" s="372"/>
      <c r="C399" s="396" t="s">
        <v>43</v>
      </c>
      <c r="D399" s="374" t="str">
        <f>IF(Table_1[[#This Row],[SISÄLLÖN NIMI]]="","",1)</f>
        <v/>
      </c>
      <c r="E399" s="397"/>
      <c r="F399" s="397"/>
      <c r="G399" s="373" t="s">
        <v>57</v>
      </c>
      <c r="H399" s="376" t="s">
        <v>57</v>
      </c>
      <c r="I399" s="398" t="s">
        <v>57</v>
      </c>
      <c r="J399" s="378" t="s">
        <v>47</v>
      </c>
      <c r="K399" s="399" t="s">
        <v>57</v>
      </c>
      <c r="L399" s="379" t="s">
        <v>57</v>
      </c>
      <c r="M399" s="400"/>
      <c r="N399" s="401" t="s">
        <v>57</v>
      </c>
      <c r="O399" s="382"/>
      <c r="P399" s="400"/>
      <c r="Q399" s="400"/>
      <c r="R399" s="402"/>
      <c r="S399" s="384">
        <f>IF(Table_1[[#This Row],[Kesto (min) /tapaaminen]]&lt;1,0,(Table_1[[#This Row],[Sisältöjen määrä 
]]*Table_1[[#This Row],[Kesto (min) /tapaaminen]]*Table_1[[#This Row],[Tapaamis-kerrat /osallistuja]]))</f>
        <v>0</v>
      </c>
      <c r="T399" s="356" t="str">
        <f>IF(Table_1[[#This Row],[SISÄLLÖN NIMI]]="","",IF(Table_1[[#This Row],[Toteutuminen]]="Ei osallistujia",0,IF(Table_1[[#This Row],[Toteutuminen]]="Peruttu",0,1)))</f>
        <v/>
      </c>
      <c r="U399" s="403"/>
      <c r="V399" s="404"/>
      <c r="W399" s="405"/>
      <c r="X399" s="387">
        <f>Table_1[[#This Row],[Kävijämäärä a) lapset]]+Table_1[[#This Row],[Kävijämäärä b) aikuiset]]</f>
        <v>0</v>
      </c>
      <c r="Y399" s="387">
        <f>IF(Table_1[[#This Row],[Kokonaiskävijämäärä]]&lt;1,0,Table_1[[#This Row],[Kävijämäärä a) lapset]]*Table_1[[#This Row],[Tapaamis-kerrat /osallistuja]])</f>
        <v>0</v>
      </c>
      <c r="Z399" s="387">
        <f>IF(Table_1[[#This Row],[Kokonaiskävijämäärä]]&lt;1,0,Table_1[[#This Row],[Kävijämäärä b) aikuiset]]*Table_1[[#This Row],[Tapaamis-kerrat /osallistuja]])</f>
        <v>0</v>
      </c>
      <c r="AA399" s="387">
        <f>IF(Table_1[[#This Row],[Kokonaiskävijämäärä]]&lt;1,0,Table_1[[#This Row],[Kokonaiskävijämäärä]]*Table_1[[#This Row],[Tapaamis-kerrat /osallistuja]])</f>
        <v>0</v>
      </c>
      <c r="AB399" s="379" t="s">
        <v>57</v>
      </c>
      <c r="AC399" s="418"/>
      <c r="AD399" s="456"/>
      <c r="AE399" s="464"/>
      <c r="AF399" s="388" t="s">
        <v>57</v>
      </c>
      <c r="AG399" s="389" t="s">
        <v>57</v>
      </c>
      <c r="AH399" s="390" t="s">
        <v>57</v>
      </c>
      <c r="AI399" s="390" t="s">
        <v>57</v>
      </c>
      <c r="AJ399" s="391" t="s">
        <v>56</v>
      </c>
      <c r="AK399" s="392" t="s">
        <v>57</v>
      </c>
      <c r="AL399" s="392" t="s">
        <v>57</v>
      </c>
      <c r="AM399" s="392" t="s">
        <v>57</v>
      </c>
      <c r="AN399" s="393" t="s">
        <v>57</v>
      </c>
      <c r="AO399" s="394" t="s">
        <v>57</v>
      </c>
    </row>
    <row r="400" spans="1:41" ht="15.75" customHeight="1" x14ac:dyDescent="0.3">
      <c r="A400" s="395"/>
      <c r="B400" s="372"/>
      <c r="C400" s="396" t="s">
        <v>43</v>
      </c>
      <c r="D400" s="374" t="str">
        <f>IF(Table_1[[#This Row],[SISÄLLÖN NIMI]]="","",1)</f>
        <v/>
      </c>
      <c r="E400" s="397"/>
      <c r="F400" s="397"/>
      <c r="G400" s="373" t="s">
        <v>57</v>
      </c>
      <c r="H400" s="376" t="s">
        <v>57</v>
      </c>
      <c r="I400" s="398" t="s">
        <v>57</v>
      </c>
      <c r="J400" s="378" t="s">
        <v>47</v>
      </c>
      <c r="K400" s="399" t="s">
        <v>57</v>
      </c>
      <c r="L400" s="379" t="s">
        <v>57</v>
      </c>
      <c r="M400" s="400"/>
      <c r="N400" s="401" t="s">
        <v>57</v>
      </c>
      <c r="O400" s="382"/>
      <c r="P400" s="400"/>
      <c r="Q400" s="400"/>
      <c r="R400" s="402"/>
      <c r="S400" s="384">
        <f>IF(Table_1[[#This Row],[Kesto (min) /tapaaminen]]&lt;1,0,(Table_1[[#This Row],[Sisältöjen määrä 
]]*Table_1[[#This Row],[Kesto (min) /tapaaminen]]*Table_1[[#This Row],[Tapaamis-kerrat /osallistuja]]))</f>
        <v>0</v>
      </c>
      <c r="T400" s="356" t="str">
        <f>IF(Table_1[[#This Row],[SISÄLLÖN NIMI]]="","",IF(Table_1[[#This Row],[Toteutuminen]]="Ei osallistujia",0,IF(Table_1[[#This Row],[Toteutuminen]]="Peruttu",0,1)))</f>
        <v/>
      </c>
      <c r="U400" s="403"/>
      <c r="V400" s="404"/>
      <c r="W400" s="405"/>
      <c r="X400" s="387">
        <f>Table_1[[#This Row],[Kävijämäärä a) lapset]]+Table_1[[#This Row],[Kävijämäärä b) aikuiset]]</f>
        <v>0</v>
      </c>
      <c r="Y400" s="387">
        <f>IF(Table_1[[#This Row],[Kokonaiskävijämäärä]]&lt;1,0,Table_1[[#This Row],[Kävijämäärä a) lapset]]*Table_1[[#This Row],[Tapaamis-kerrat /osallistuja]])</f>
        <v>0</v>
      </c>
      <c r="Z400" s="387">
        <f>IF(Table_1[[#This Row],[Kokonaiskävijämäärä]]&lt;1,0,Table_1[[#This Row],[Kävijämäärä b) aikuiset]]*Table_1[[#This Row],[Tapaamis-kerrat /osallistuja]])</f>
        <v>0</v>
      </c>
      <c r="AA400" s="387">
        <f>IF(Table_1[[#This Row],[Kokonaiskävijämäärä]]&lt;1,0,Table_1[[#This Row],[Kokonaiskävijämäärä]]*Table_1[[#This Row],[Tapaamis-kerrat /osallistuja]])</f>
        <v>0</v>
      </c>
      <c r="AB400" s="379" t="s">
        <v>57</v>
      </c>
      <c r="AC400" s="418"/>
      <c r="AD400" s="456"/>
      <c r="AE400" s="464"/>
      <c r="AF400" s="388" t="s">
        <v>57</v>
      </c>
      <c r="AG400" s="389" t="s">
        <v>57</v>
      </c>
      <c r="AH400" s="390" t="s">
        <v>57</v>
      </c>
      <c r="AI400" s="390" t="s">
        <v>57</v>
      </c>
      <c r="AJ400" s="391" t="s">
        <v>56</v>
      </c>
      <c r="AK400" s="392" t="s">
        <v>57</v>
      </c>
      <c r="AL400" s="392" t="s">
        <v>57</v>
      </c>
      <c r="AM400" s="392" t="s">
        <v>57</v>
      </c>
      <c r="AN400" s="393" t="s">
        <v>57</v>
      </c>
      <c r="AO400" s="394" t="s">
        <v>57</v>
      </c>
    </row>
    <row r="401" spans="1:41" ht="15.75" customHeight="1" x14ac:dyDescent="0.3">
      <c r="A401" s="395"/>
      <c r="B401" s="372"/>
      <c r="C401" s="396" t="s">
        <v>43</v>
      </c>
      <c r="D401" s="374" t="str">
        <f>IF(Table_1[[#This Row],[SISÄLLÖN NIMI]]="","",1)</f>
        <v/>
      </c>
      <c r="E401" s="397"/>
      <c r="F401" s="397"/>
      <c r="G401" s="373" t="s">
        <v>57</v>
      </c>
      <c r="H401" s="376" t="s">
        <v>57</v>
      </c>
      <c r="I401" s="398" t="s">
        <v>57</v>
      </c>
      <c r="J401" s="378" t="s">
        <v>47</v>
      </c>
      <c r="K401" s="399" t="s">
        <v>57</v>
      </c>
      <c r="L401" s="379" t="s">
        <v>57</v>
      </c>
      <c r="M401" s="400"/>
      <c r="N401" s="401" t="s">
        <v>57</v>
      </c>
      <c r="O401" s="382"/>
      <c r="P401" s="400"/>
      <c r="Q401" s="400"/>
      <c r="R401" s="402"/>
      <c r="S401" s="384">
        <f>IF(Table_1[[#This Row],[Kesto (min) /tapaaminen]]&lt;1,0,(Table_1[[#This Row],[Sisältöjen määrä 
]]*Table_1[[#This Row],[Kesto (min) /tapaaminen]]*Table_1[[#This Row],[Tapaamis-kerrat /osallistuja]]))</f>
        <v>0</v>
      </c>
      <c r="T401" s="356" t="str">
        <f>IF(Table_1[[#This Row],[SISÄLLÖN NIMI]]="","",IF(Table_1[[#This Row],[Toteutuminen]]="Ei osallistujia",0,IF(Table_1[[#This Row],[Toteutuminen]]="Peruttu",0,1)))</f>
        <v/>
      </c>
      <c r="U401" s="403"/>
      <c r="V401" s="404"/>
      <c r="W401" s="405"/>
      <c r="X401" s="387">
        <f>Table_1[[#This Row],[Kävijämäärä a) lapset]]+Table_1[[#This Row],[Kävijämäärä b) aikuiset]]</f>
        <v>0</v>
      </c>
      <c r="Y401" s="387">
        <f>IF(Table_1[[#This Row],[Kokonaiskävijämäärä]]&lt;1,0,Table_1[[#This Row],[Kävijämäärä a) lapset]]*Table_1[[#This Row],[Tapaamis-kerrat /osallistuja]])</f>
        <v>0</v>
      </c>
      <c r="Z401" s="387">
        <f>IF(Table_1[[#This Row],[Kokonaiskävijämäärä]]&lt;1,0,Table_1[[#This Row],[Kävijämäärä b) aikuiset]]*Table_1[[#This Row],[Tapaamis-kerrat /osallistuja]])</f>
        <v>0</v>
      </c>
      <c r="AA401" s="387">
        <f>IF(Table_1[[#This Row],[Kokonaiskävijämäärä]]&lt;1,0,Table_1[[#This Row],[Kokonaiskävijämäärä]]*Table_1[[#This Row],[Tapaamis-kerrat /osallistuja]])</f>
        <v>0</v>
      </c>
      <c r="AB401" s="379" t="s">
        <v>57</v>
      </c>
      <c r="AC401" s="418"/>
      <c r="AD401" s="456"/>
      <c r="AE401" s="464"/>
      <c r="AF401" s="388" t="s">
        <v>57</v>
      </c>
      <c r="AG401" s="389" t="s">
        <v>57</v>
      </c>
      <c r="AH401" s="390" t="s">
        <v>57</v>
      </c>
      <c r="AI401" s="390" t="s">
        <v>57</v>
      </c>
      <c r="AJ401" s="391" t="s">
        <v>56</v>
      </c>
      <c r="AK401" s="392" t="s">
        <v>57</v>
      </c>
      <c r="AL401" s="392" t="s">
        <v>57</v>
      </c>
      <c r="AM401" s="392" t="s">
        <v>57</v>
      </c>
      <c r="AN401" s="393" t="s">
        <v>57</v>
      </c>
      <c r="AO401" s="394" t="s">
        <v>57</v>
      </c>
    </row>
    <row r="402" spans="1:41" ht="15.75" customHeight="1" x14ac:dyDescent="0.3">
      <c r="A402" s="395"/>
      <c r="B402" s="372"/>
      <c r="C402" s="396" t="s">
        <v>43</v>
      </c>
      <c r="D402" s="374" t="str">
        <f>IF(Table_1[[#This Row],[SISÄLLÖN NIMI]]="","",1)</f>
        <v/>
      </c>
      <c r="E402" s="397"/>
      <c r="F402" s="397"/>
      <c r="G402" s="373" t="s">
        <v>57</v>
      </c>
      <c r="H402" s="376" t="s">
        <v>57</v>
      </c>
      <c r="I402" s="398" t="s">
        <v>57</v>
      </c>
      <c r="J402" s="378" t="s">
        <v>47</v>
      </c>
      <c r="K402" s="399" t="s">
        <v>57</v>
      </c>
      <c r="L402" s="379" t="s">
        <v>57</v>
      </c>
      <c r="M402" s="400"/>
      <c r="N402" s="401" t="s">
        <v>57</v>
      </c>
      <c r="O402" s="382"/>
      <c r="P402" s="400"/>
      <c r="Q402" s="400"/>
      <c r="R402" s="402"/>
      <c r="S402" s="384">
        <f>IF(Table_1[[#This Row],[Kesto (min) /tapaaminen]]&lt;1,0,(Table_1[[#This Row],[Sisältöjen määrä 
]]*Table_1[[#This Row],[Kesto (min) /tapaaminen]]*Table_1[[#This Row],[Tapaamis-kerrat /osallistuja]]))</f>
        <v>0</v>
      </c>
      <c r="T402" s="356" t="str">
        <f>IF(Table_1[[#This Row],[SISÄLLÖN NIMI]]="","",IF(Table_1[[#This Row],[Toteutuminen]]="Ei osallistujia",0,IF(Table_1[[#This Row],[Toteutuminen]]="Peruttu",0,1)))</f>
        <v/>
      </c>
      <c r="U402" s="403"/>
      <c r="V402" s="404"/>
      <c r="W402" s="405"/>
      <c r="X402" s="387">
        <f>Table_1[[#This Row],[Kävijämäärä a) lapset]]+Table_1[[#This Row],[Kävijämäärä b) aikuiset]]</f>
        <v>0</v>
      </c>
      <c r="Y402" s="387">
        <f>IF(Table_1[[#This Row],[Kokonaiskävijämäärä]]&lt;1,0,Table_1[[#This Row],[Kävijämäärä a) lapset]]*Table_1[[#This Row],[Tapaamis-kerrat /osallistuja]])</f>
        <v>0</v>
      </c>
      <c r="Z402" s="387">
        <f>IF(Table_1[[#This Row],[Kokonaiskävijämäärä]]&lt;1,0,Table_1[[#This Row],[Kävijämäärä b) aikuiset]]*Table_1[[#This Row],[Tapaamis-kerrat /osallistuja]])</f>
        <v>0</v>
      </c>
      <c r="AA402" s="387">
        <f>IF(Table_1[[#This Row],[Kokonaiskävijämäärä]]&lt;1,0,Table_1[[#This Row],[Kokonaiskävijämäärä]]*Table_1[[#This Row],[Tapaamis-kerrat /osallistuja]])</f>
        <v>0</v>
      </c>
      <c r="AB402" s="379" t="s">
        <v>57</v>
      </c>
      <c r="AC402" s="418"/>
      <c r="AD402" s="456"/>
      <c r="AE402" s="464"/>
      <c r="AF402" s="388" t="s">
        <v>57</v>
      </c>
      <c r="AG402" s="389" t="s">
        <v>57</v>
      </c>
      <c r="AH402" s="390" t="s">
        <v>57</v>
      </c>
      <c r="AI402" s="390" t="s">
        <v>57</v>
      </c>
      <c r="AJ402" s="391" t="s">
        <v>56</v>
      </c>
      <c r="AK402" s="392" t="s">
        <v>57</v>
      </c>
      <c r="AL402" s="392" t="s">
        <v>57</v>
      </c>
      <c r="AM402" s="392" t="s">
        <v>57</v>
      </c>
      <c r="AN402" s="393" t="s">
        <v>57</v>
      </c>
      <c r="AO402" s="394" t="s">
        <v>57</v>
      </c>
    </row>
    <row r="403" spans="1:41" ht="15.75" customHeight="1" x14ac:dyDescent="0.3">
      <c r="A403" s="395"/>
      <c r="B403" s="372"/>
      <c r="C403" s="396" t="s">
        <v>43</v>
      </c>
      <c r="D403" s="374" t="str">
        <f>IF(Table_1[[#This Row],[SISÄLLÖN NIMI]]="","",1)</f>
        <v/>
      </c>
      <c r="E403" s="397"/>
      <c r="F403" s="397"/>
      <c r="G403" s="373" t="s">
        <v>57</v>
      </c>
      <c r="H403" s="376" t="s">
        <v>57</v>
      </c>
      <c r="I403" s="398" t="s">
        <v>57</v>
      </c>
      <c r="J403" s="378" t="s">
        <v>47</v>
      </c>
      <c r="K403" s="399" t="s">
        <v>57</v>
      </c>
      <c r="L403" s="379" t="s">
        <v>57</v>
      </c>
      <c r="M403" s="400"/>
      <c r="N403" s="401" t="s">
        <v>57</v>
      </c>
      <c r="O403" s="382"/>
      <c r="P403" s="400"/>
      <c r="Q403" s="400"/>
      <c r="R403" s="402"/>
      <c r="S403" s="384">
        <f>IF(Table_1[[#This Row],[Kesto (min) /tapaaminen]]&lt;1,0,(Table_1[[#This Row],[Sisältöjen määrä 
]]*Table_1[[#This Row],[Kesto (min) /tapaaminen]]*Table_1[[#This Row],[Tapaamis-kerrat /osallistuja]]))</f>
        <v>0</v>
      </c>
      <c r="T403" s="356" t="str">
        <f>IF(Table_1[[#This Row],[SISÄLLÖN NIMI]]="","",IF(Table_1[[#This Row],[Toteutuminen]]="Ei osallistujia",0,IF(Table_1[[#This Row],[Toteutuminen]]="Peruttu",0,1)))</f>
        <v/>
      </c>
      <c r="U403" s="403"/>
      <c r="V403" s="404"/>
      <c r="W403" s="405"/>
      <c r="X403" s="387">
        <f>Table_1[[#This Row],[Kävijämäärä a) lapset]]+Table_1[[#This Row],[Kävijämäärä b) aikuiset]]</f>
        <v>0</v>
      </c>
      <c r="Y403" s="387">
        <f>IF(Table_1[[#This Row],[Kokonaiskävijämäärä]]&lt;1,0,Table_1[[#This Row],[Kävijämäärä a) lapset]]*Table_1[[#This Row],[Tapaamis-kerrat /osallistuja]])</f>
        <v>0</v>
      </c>
      <c r="Z403" s="387">
        <f>IF(Table_1[[#This Row],[Kokonaiskävijämäärä]]&lt;1,0,Table_1[[#This Row],[Kävijämäärä b) aikuiset]]*Table_1[[#This Row],[Tapaamis-kerrat /osallistuja]])</f>
        <v>0</v>
      </c>
      <c r="AA403" s="387">
        <f>IF(Table_1[[#This Row],[Kokonaiskävijämäärä]]&lt;1,0,Table_1[[#This Row],[Kokonaiskävijämäärä]]*Table_1[[#This Row],[Tapaamis-kerrat /osallistuja]])</f>
        <v>0</v>
      </c>
      <c r="AB403" s="379" t="s">
        <v>57</v>
      </c>
      <c r="AC403" s="418"/>
      <c r="AD403" s="456"/>
      <c r="AE403" s="464"/>
      <c r="AF403" s="388" t="s">
        <v>57</v>
      </c>
      <c r="AG403" s="389" t="s">
        <v>57</v>
      </c>
      <c r="AH403" s="390" t="s">
        <v>57</v>
      </c>
      <c r="AI403" s="390" t="s">
        <v>57</v>
      </c>
      <c r="AJ403" s="391" t="s">
        <v>56</v>
      </c>
      <c r="AK403" s="392" t="s">
        <v>57</v>
      </c>
      <c r="AL403" s="392" t="s">
        <v>57</v>
      </c>
      <c r="AM403" s="392" t="s">
        <v>57</v>
      </c>
      <c r="AN403" s="393" t="s">
        <v>57</v>
      </c>
      <c r="AO403" s="394" t="s">
        <v>57</v>
      </c>
    </row>
    <row r="404" spans="1:41" ht="15.75" customHeight="1" x14ac:dyDescent="0.3">
      <c r="A404" s="395"/>
      <c r="B404" s="372"/>
      <c r="C404" s="396" t="s">
        <v>43</v>
      </c>
      <c r="D404" s="374" t="str">
        <f>IF(Table_1[[#This Row],[SISÄLLÖN NIMI]]="","",1)</f>
        <v/>
      </c>
      <c r="E404" s="397"/>
      <c r="F404" s="397"/>
      <c r="G404" s="373" t="s">
        <v>57</v>
      </c>
      <c r="H404" s="376" t="s">
        <v>57</v>
      </c>
      <c r="I404" s="398" t="s">
        <v>57</v>
      </c>
      <c r="J404" s="378" t="s">
        <v>47</v>
      </c>
      <c r="K404" s="399" t="s">
        <v>57</v>
      </c>
      <c r="L404" s="379" t="s">
        <v>57</v>
      </c>
      <c r="M404" s="400"/>
      <c r="N404" s="401" t="s">
        <v>57</v>
      </c>
      <c r="O404" s="382"/>
      <c r="P404" s="400"/>
      <c r="Q404" s="400"/>
      <c r="R404" s="402"/>
      <c r="S404" s="384">
        <f>IF(Table_1[[#This Row],[Kesto (min) /tapaaminen]]&lt;1,0,(Table_1[[#This Row],[Sisältöjen määrä 
]]*Table_1[[#This Row],[Kesto (min) /tapaaminen]]*Table_1[[#This Row],[Tapaamis-kerrat /osallistuja]]))</f>
        <v>0</v>
      </c>
      <c r="T404" s="356" t="str">
        <f>IF(Table_1[[#This Row],[SISÄLLÖN NIMI]]="","",IF(Table_1[[#This Row],[Toteutuminen]]="Ei osallistujia",0,IF(Table_1[[#This Row],[Toteutuminen]]="Peruttu",0,1)))</f>
        <v/>
      </c>
      <c r="U404" s="403"/>
      <c r="V404" s="404"/>
      <c r="W404" s="405"/>
      <c r="X404" s="387">
        <f>Table_1[[#This Row],[Kävijämäärä a) lapset]]+Table_1[[#This Row],[Kävijämäärä b) aikuiset]]</f>
        <v>0</v>
      </c>
      <c r="Y404" s="387">
        <f>IF(Table_1[[#This Row],[Kokonaiskävijämäärä]]&lt;1,0,Table_1[[#This Row],[Kävijämäärä a) lapset]]*Table_1[[#This Row],[Tapaamis-kerrat /osallistuja]])</f>
        <v>0</v>
      </c>
      <c r="Z404" s="387">
        <f>IF(Table_1[[#This Row],[Kokonaiskävijämäärä]]&lt;1,0,Table_1[[#This Row],[Kävijämäärä b) aikuiset]]*Table_1[[#This Row],[Tapaamis-kerrat /osallistuja]])</f>
        <v>0</v>
      </c>
      <c r="AA404" s="387">
        <f>IF(Table_1[[#This Row],[Kokonaiskävijämäärä]]&lt;1,0,Table_1[[#This Row],[Kokonaiskävijämäärä]]*Table_1[[#This Row],[Tapaamis-kerrat /osallistuja]])</f>
        <v>0</v>
      </c>
      <c r="AB404" s="379" t="s">
        <v>57</v>
      </c>
      <c r="AC404" s="418"/>
      <c r="AD404" s="456"/>
      <c r="AE404" s="464"/>
      <c r="AF404" s="388" t="s">
        <v>57</v>
      </c>
      <c r="AG404" s="389" t="s">
        <v>57</v>
      </c>
      <c r="AH404" s="390" t="s">
        <v>57</v>
      </c>
      <c r="AI404" s="390" t="s">
        <v>57</v>
      </c>
      <c r="AJ404" s="391" t="s">
        <v>56</v>
      </c>
      <c r="AK404" s="392" t="s">
        <v>57</v>
      </c>
      <c r="AL404" s="392" t="s">
        <v>57</v>
      </c>
      <c r="AM404" s="392" t="s">
        <v>57</v>
      </c>
      <c r="AN404" s="393" t="s">
        <v>57</v>
      </c>
      <c r="AO404" s="394" t="s">
        <v>57</v>
      </c>
    </row>
    <row r="405" spans="1:41" ht="15.75" customHeight="1" x14ac:dyDescent="0.3">
      <c r="A405" s="395"/>
      <c r="B405" s="372"/>
      <c r="C405" s="396" t="s">
        <v>43</v>
      </c>
      <c r="D405" s="374" t="str">
        <f>IF(Table_1[[#This Row],[SISÄLLÖN NIMI]]="","",1)</f>
        <v/>
      </c>
      <c r="E405" s="397"/>
      <c r="F405" s="397"/>
      <c r="G405" s="373" t="s">
        <v>57</v>
      </c>
      <c r="H405" s="376" t="s">
        <v>57</v>
      </c>
      <c r="I405" s="398" t="s">
        <v>57</v>
      </c>
      <c r="J405" s="378" t="s">
        <v>47</v>
      </c>
      <c r="K405" s="399" t="s">
        <v>57</v>
      </c>
      <c r="L405" s="379" t="s">
        <v>57</v>
      </c>
      <c r="M405" s="400"/>
      <c r="N405" s="401" t="s">
        <v>57</v>
      </c>
      <c r="O405" s="382"/>
      <c r="P405" s="400"/>
      <c r="Q405" s="400"/>
      <c r="R405" s="402"/>
      <c r="S405" s="384">
        <f>IF(Table_1[[#This Row],[Kesto (min) /tapaaminen]]&lt;1,0,(Table_1[[#This Row],[Sisältöjen määrä 
]]*Table_1[[#This Row],[Kesto (min) /tapaaminen]]*Table_1[[#This Row],[Tapaamis-kerrat /osallistuja]]))</f>
        <v>0</v>
      </c>
      <c r="T405" s="356" t="str">
        <f>IF(Table_1[[#This Row],[SISÄLLÖN NIMI]]="","",IF(Table_1[[#This Row],[Toteutuminen]]="Ei osallistujia",0,IF(Table_1[[#This Row],[Toteutuminen]]="Peruttu",0,1)))</f>
        <v/>
      </c>
      <c r="U405" s="403"/>
      <c r="V405" s="404"/>
      <c r="W405" s="405"/>
      <c r="X405" s="387">
        <f>Table_1[[#This Row],[Kävijämäärä a) lapset]]+Table_1[[#This Row],[Kävijämäärä b) aikuiset]]</f>
        <v>0</v>
      </c>
      <c r="Y405" s="387">
        <f>IF(Table_1[[#This Row],[Kokonaiskävijämäärä]]&lt;1,0,Table_1[[#This Row],[Kävijämäärä a) lapset]]*Table_1[[#This Row],[Tapaamis-kerrat /osallistuja]])</f>
        <v>0</v>
      </c>
      <c r="Z405" s="387">
        <f>IF(Table_1[[#This Row],[Kokonaiskävijämäärä]]&lt;1,0,Table_1[[#This Row],[Kävijämäärä b) aikuiset]]*Table_1[[#This Row],[Tapaamis-kerrat /osallistuja]])</f>
        <v>0</v>
      </c>
      <c r="AA405" s="387">
        <f>IF(Table_1[[#This Row],[Kokonaiskävijämäärä]]&lt;1,0,Table_1[[#This Row],[Kokonaiskävijämäärä]]*Table_1[[#This Row],[Tapaamis-kerrat /osallistuja]])</f>
        <v>0</v>
      </c>
      <c r="AB405" s="379" t="s">
        <v>57</v>
      </c>
      <c r="AC405" s="418"/>
      <c r="AD405" s="456"/>
      <c r="AE405" s="464"/>
      <c r="AF405" s="388" t="s">
        <v>57</v>
      </c>
      <c r="AG405" s="389" t="s">
        <v>57</v>
      </c>
      <c r="AH405" s="390" t="s">
        <v>57</v>
      </c>
      <c r="AI405" s="390" t="s">
        <v>57</v>
      </c>
      <c r="AJ405" s="391" t="s">
        <v>56</v>
      </c>
      <c r="AK405" s="392" t="s">
        <v>57</v>
      </c>
      <c r="AL405" s="392" t="s">
        <v>57</v>
      </c>
      <c r="AM405" s="392" t="s">
        <v>57</v>
      </c>
      <c r="AN405" s="393" t="s">
        <v>57</v>
      </c>
      <c r="AO405" s="394" t="s">
        <v>57</v>
      </c>
    </row>
    <row r="406" spans="1:41" ht="15.75" customHeight="1" x14ac:dyDescent="0.3">
      <c r="A406" s="395"/>
      <c r="B406" s="372"/>
      <c r="C406" s="396" t="s">
        <v>43</v>
      </c>
      <c r="D406" s="374" t="str">
        <f>IF(Table_1[[#This Row],[SISÄLLÖN NIMI]]="","",1)</f>
        <v/>
      </c>
      <c r="E406" s="397"/>
      <c r="F406" s="397"/>
      <c r="G406" s="373" t="s">
        <v>57</v>
      </c>
      <c r="H406" s="376" t="s">
        <v>57</v>
      </c>
      <c r="I406" s="398" t="s">
        <v>57</v>
      </c>
      <c r="J406" s="378" t="s">
        <v>47</v>
      </c>
      <c r="K406" s="399" t="s">
        <v>57</v>
      </c>
      <c r="L406" s="379" t="s">
        <v>57</v>
      </c>
      <c r="M406" s="400"/>
      <c r="N406" s="401" t="s">
        <v>57</v>
      </c>
      <c r="O406" s="382"/>
      <c r="P406" s="400"/>
      <c r="Q406" s="400"/>
      <c r="R406" s="402"/>
      <c r="S406" s="384">
        <f>IF(Table_1[[#This Row],[Kesto (min) /tapaaminen]]&lt;1,0,(Table_1[[#This Row],[Sisältöjen määrä 
]]*Table_1[[#This Row],[Kesto (min) /tapaaminen]]*Table_1[[#This Row],[Tapaamis-kerrat /osallistuja]]))</f>
        <v>0</v>
      </c>
      <c r="T406" s="356" t="str">
        <f>IF(Table_1[[#This Row],[SISÄLLÖN NIMI]]="","",IF(Table_1[[#This Row],[Toteutuminen]]="Ei osallistujia",0,IF(Table_1[[#This Row],[Toteutuminen]]="Peruttu",0,1)))</f>
        <v/>
      </c>
      <c r="U406" s="403"/>
      <c r="V406" s="404"/>
      <c r="W406" s="405"/>
      <c r="X406" s="387">
        <f>Table_1[[#This Row],[Kävijämäärä a) lapset]]+Table_1[[#This Row],[Kävijämäärä b) aikuiset]]</f>
        <v>0</v>
      </c>
      <c r="Y406" s="387">
        <f>IF(Table_1[[#This Row],[Kokonaiskävijämäärä]]&lt;1,0,Table_1[[#This Row],[Kävijämäärä a) lapset]]*Table_1[[#This Row],[Tapaamis-kerrat /osallistuja]])</f>
        <v>0</v>
      </c>
      <c r="Z406" s="387">
        <f>IF(Table_1[[#This Row],[Kokonaiskävijämäärä]]&lt;1,0,Table_1[[#This Row],[Kävijämäärä b) aikuiset]]*Table_1[[#This Row],[Tapaamis-kerrat /osallistuja]])</f>
        <v>0</v>
      </c>
      <c r="AA406" s="387">
        <f>IF(Table_1[[#This Row],[Kokonaiskävijämäärä]]&lt;1,0,Table_1[[#This Row],[Kokonaiskävijämäärä]]*Table_1[[#This Row],[Tapaamis-kerrat /osallistuja]])</f>
        <v>0</v>
      </c>
      <c r="AB406" s="379" t="s">
        <v>57</v>
      </c>
      <c r="AC406" s="418"/>
      <c r="AD406" s="456"/>
      <c r="AE406" s="464"/>
      <c r="AF406" s="388" t="s">
        <v>57</v>
      </c>
      <c r="AG406" s="389" t="s">
        <v>57</v>
      </c>
      <c r="AH406" s="390" t="s">
        <v>57</v>
      </c>
      <c r="AI406" s="390" t="s">
        <v>57</v>
      </c>
      <c r="AJ406" s="391" t="s">
        <v>56</v>
      </c>
      <c r="AK406" s="392" t="s">
        <v>57</v>
      </c>
      <c r="AL406" s="392" t="s">
        <v>57</v>
      </c>
      <c r="AM406" s="392" t="s">
        <v>57</v>
      </c>
      <c r="AN406" s="393" t="s">
        <v>57</v>
      </c>
      <c r="AO406" s="394" t="s">
        <v>57</v>
      </c>
    </row>
    <row r="407" spans="1:41" ht="15.75" customHeight="1" x14ac:dyDescent="0.3">
      <c r="A407" s="395"/>
      <c r="B407" s="372"/>
      <c r="C407" s="396" t="s">
        <v>43</v>
      </c>
      <c r="D407" s="374" t="str">
        <f>IF(Table_1[[#This Row],[SISÄLLÖN NIMI]]="","",1)</f>
        <v/>
      </c>
      <c r="E407" s="397"/>
      <c r="F407" s="397"/>
      <c r="G407" s="373" t="s">
        <v>57</v>
      </c>
      <c r="H407" s="376" t="s">
        <v>57</v>
      </c>
      <c r="I407" s="398" t="s">
        <v>57</v>
      </c>
      <c r="J407" s="378" t="s">
        <v>47</v>
      </c>
      <c r="K407" s="399" t="s">
        <v>57</v>
      </c>
      <c r="L407" s="379" t="s">
        <v>57</v>
      </c>
      <c r="M407" s="400"/>
      <c r="N407" s="401" t="s">
        <v>57</v>
      </c>
      <c r="O407" s="382"/>
      <c r="P407" s="400"/>
      <c r="Q407" s="400"/>
      <c r="R407" s="402"/>
      <c r="S407" s="384">
        <f>IF(Table_1[[#This Row],[Kesto (min) /tapaaminen]]&lt;1,0,(Table_1[[#This Row],[Sisältöjen määrä 
]]*Table_1[[#This Row],[Kesto (min) /tapaaminen]]*Table_1[[#This Row],[Tapaamis-kerrat /osallistuja]]))</f>
        <v>0</v>
      </c>
      <c r="T407" s="356" t="str">
        <f>IF(Table_1[[#This Row],[SISÄLLÖN NIMI]]="","",IF(Table_1[[#This Row],[Toteutuminen]]="Ei osallistujia",0,IF(Table_1[[#This Row],[Toteutuminen]]="Peruttu",0,1)))</f>
        <v/>
      </c>
      <c r="U407" s="403"/>
      <c r="V407" s="404"/>
      <c r="W407" s="405"/>
      <c r="X407" s="387">
        <f>Table_1[[#This Row],[Kävijämäärä a) lapset]]+Table_1[[#This Row],[Kävijämäärä b) aikuiset]]</f>
        <v>0</v>
      </c>
      <c r="Y407" s="387">
        <f>IF(Table_1[[#This Row],[Kokonaiskävijämäärä]]&lt;1,0,Table_1[[#This Row],[Kävijämäärä a) lapset]]*Table_1[[#This Row],[Tapaamis-kerrat /osallistuja]])</f>
        <v>0</v>
      </c>
      <c r="Z407" s="387">
        <f>IF(Table_1[[#This Row],[Kokonaiskävijämäärä]]&lt;1,0,Table_1[[#This Row],[Kävijämäärä b) aikuiset]]*Table_1[[#This Row],[Tapaamis-kerrat /osallistuja]])</f>
        <v>0</v>
      </c>
      <c r="AA407" s="387">
        <f>IF(Table_1[[#This Row],[Kokonaiskävijämäärä]]&lt;1,0,Table_1[[#This Row],[Kokonaiskävijämäärä]]*Table_1[[#This Row],[Tapaamis-kerrat /osallistuja]])</f>
        <v>0</v>
      </c>
      <c r="AB407" s="379" t="s">
        <v>57</v>
      </c>
      <c r="AC407" s="418"/>
      <c r="AD407" s="456"/>
      <c r="AE407" s="464"/>
      <c r="AF407" s="388" t="s">
        <v>57</v>
      </c>
      <c r="AG407" s="389" t="s">
        <v>57</v>
      </c>
      <c r="AH407" s="390" t="s">
        <v>57</v>
      </c>
      <c r="AI407" s="390" t="s">
        <v>57</v>
      </c>
      <c r="AJ407" s="391" t="s">
        <v>56</v>
      </c>
      <c r="AK407" s="392" t="s">
        <v>57</v>
      </c>
      <c r="AL407" s="392" t="s">
        <v>57</v>
      </c>
      <c r="AM407" s="392" t="s">
        <v>57</v>
      </c>
      <c r="AN407" s="393" t="s">
        <v>57</v>
      </c>
      <c r="AO407" s="394" t="s">
        <v>57</v>
      </c>
    </row>
    <row r="408" spans="1:41" ht="15.75" customHeight="1" x14ac:dyDescent="0.3">
      <c r="A408" s="395"/>
      <c r="B408" s="372"/>
      <c r="C408" s="396" t="s">
        <v>43</v>
      </c>
      <c r="D408" s="374" t="str">
        <f>IF(Table_1[[#This Row],[SISÄLLÖN NIMI]]="","",1)</f>
        <v/>
      </c>
      <c r="E408" s="397"/>
      <c r="F408" s="397"/>
      <c r="G408" s="373" t="s">
        <v>57</v>
      </c>
      <c r="H408" s="376" t="s">
        <v>57</v>
      </c>
      <c r="I408" s="398" t="s">
        <v>57</v>
      </c>
      <c r="J408" s="378" t="s">
        <v>47</v>
      </c>
      <c r="K408" s="399" t="s">
        <v>57</v>
      </c>
      <c r="L408" s="379" t="s">
        <v>57</v>
      </c>
      <c r="M408" s="400"/>
      <c r="N408" s="401" t="s">
        <v>57</v>
      </c>
      <c r="O408" s="382"/>
      <c r="P408" s="400"/>
      <c r="Q408" s="400"/>
      <c r="R408" s="402"/>
      <c r="S408" s="384">
        <f>IF(Table_1[[#This Row],[Kesto (min) /tapaaminen]]&lt;1,0,(Table_1[[#This Row],[Sisältöjen määrä 
]]*Table_1[[#This Row],[Kesto (min) /tapaaminen]]*Table_1[[#This Row],[Tapaamis-kerrat /osallistuja]]))</f>
        <v>0</v>
      </c>
      <c r="T408" s="356" t="str">
        <f>IF(Table_1[[#This Row],[SISÄLLÖN NIMI]]="","",IF(Table_1[[#This Row],[Toteutuminen]]="Ei osallistujia",0,IF(Table_1[[#This Row],[Toteutuminen]]="Peruttu",0,1)))</f>
        <v/>
      </c>
      <c r="U408" s="403"/>
      <c r="V408" s="404"/>
      <c r="W408" s="405"/>
      <c r="X408" s="387">
        <f>Table_1[[#This Row],[Kävijämäärä a) lapset]]+Table_1[[#This Row],[Kävijämäärä b) aikuiset]]</f>
        <v>0</v>
      </c>
      <c r="Y408" s="387">
        <f>IF(Table_1[[#This Row],[Kokonaiskävijämäärä]]&lt;1,0,Table_1[[#This Row],[Kävijämäärä a) lapset]]*Table_1[[#This Row],[Tapaamis-kerrat /osallistuja]])</f>
        <v>0</v>
      </c>
      <c r="Z408" s="387">
        <f>IF(Table_1[[#This Row],[Kokonaiskävijämäärä]]&lt;1,0,Table_1[[#This Row],[Kävijämäärä b) aikuiset]]*Table_1[[#This Row],[Tapaamis-kerrat /osallistuja]])</f>
        <v>0</v>
      </c>
      <c r="AA408" s="387">
        <f>IF(Table_1[[#This Row],[Kokonaiskävijämäärä]]&lt;1,0,Table_1[[#This Row],[Kokonaiskävijämäärä]]*Table_1[[#This Row],[Tapaamis-kerrat /osallistuja]])</f>
        <v>0</v>
      </c>
      <c r="AB408" s="379" t="s">
        <v>57</v>
      </c>
      <c r="AC408" s="418"/>
      <c r="AD408" s="456"/>
      <c r="AE408" s="464"/>
      <c r="AF408" s="388" t="s">
        <v>57</v>
      </c>
      <c r="AG408" s="389" t="s">
        <v>57</v>
      </c>
      <c r="AH408" s="390" t="s">
        <v>57</v>
      </c>
      <c r="AI408" s="390" t="s">
        <v>57</v>
      </c>
      <c r="AJ408" s="391" t="s">
        <v>56</v>
      </c>
      <c r="AK408" s="392" t="s">
        <v>57</v>
      </c>
      <c r="AL408" s="392" t="s">
        <v>57</v>
      </c>
      <c r="AM408" s="392" t="s">
        <v>57</v>
      </c>
      <c r="AN408" s="393" t="s">
        <v>57</v>
      </c>
      <c r="AO408" s="394" t="s">
        <v>57</v>
      </c>
    </row>
    <row r="409" spans="1:41" ht="15.75" customHeight="1" x14ac:dyDescent="0.3">
      <c r="A409" s="395"/>
      <c r="B409" s="372"/>
      <c r="C409" s="396" t="s">
        <v>43</v>
      </c>
      <c r="D409" s="374" t="str">
        <f>IF(Table_1[[#This Row],[SISÄLLÖN NIMI]]="","",1)</f>
        <v/>
      </c>
      <c r="E409" s="397"/>
      <c r="F409" s="397"/>
      <c r="G409" s="373" t="s">
        <v>57</v>
      </c>
      <c r="H409" s="376" t="s">
        <v>57</v>
      </c>
      <c r="I409" s="398" t="s">
        <v>57</v>
      </c>
      <c r="J409" s="378" t="s">
        <v>47</v>
      </c>
      <c r="K409" s="399" t="s">
        <v>57</v>
      </c>
      <c r="L409" s="379" t="s">
        <v>57</v>
      </c>
      <c r="M409" s="400"/>
      <c r="N409" s="401" t="s">
        <v>57</v>
      </c>
      <c r="O409" s="382"/>
      <c r="P409" s="400"/>
      <c r="Q409" s="400"/>
      <c r="R409" s="402"/>
      <c r="S409" s="384">
        <f>IF(Table_1[[#This Row],[Kesto (min) /tapaaminen]]&lt;1,0,(Table_1[[#This Row],[Sisältöjen määrä 
]]*Table_1[[#This Row],[Kesto (min) /tapaaminen]]*Table_1[[#This Row],[Tapaamis-kerrat /osallistuja]]))</f>
        <v>0</v>
      </c>
      <c r="T409" s="356" t="str">
        <f>IF(Table_1[[#This Row],[SISÄLLÖN NIMI]]="","",IF(Table_1[[#This Row],[Toteutuminen]]="Ei osallistujia",0,IF(Table_1[[#This Row],[Toteutuminen]]="Peruttu",0,1)))</f>
        <v/>
      </c>
      <c r="U409" s="403"/>
      <c r="V409" s="404"/>
      <c r="W409" s="405"/>
      <c r="X409" s="387">
        <f>Table_1[[#This Row],[Kävijämäärä a) lapset]]+Table_1[[#This Row],[Kävijämäärä b) aikuiset]]</f>
        <v>0</v>
      </c>
      <c r="Y409" s="387">
        <f>IF(Table_1[[#This Row],[Kokonaiskävijämäärä]]&lt;1,0,Table_1[[#This Row],[Kävijämäärä a) lapset]]*Table_1[[#This Row],[Tapaamis-kerrat /osallistuja]])</f>
        <v>0</v>
      </c>
      <c r="Z409" s="387">
        <f>IF(Table_1[[#This Row],[Kokonaiskävijämäärä]]&lt;1,0,Table_1[[#This Row],[Kävijämäärä b) aikuiset]]*Table_1[[#This Row],[Tapaamis-kerrat /osallistuja]])</f>
        <v>0</v>
      </c>
      <c r="AA409" s="387">
        <f>IF(Table_1[[#This Row],[Kokonaiskävijämäärä]]&lt;1,0,Table_1[[#This Row],[Kokonaiskävijämäärä]]*Table_1[[#This Row],[Tapaamis-kerrat /osallistuja]])</f>
        <v>0</v>
      </c>
      <c r="AB409" s="379" t="s">
        <v>57</v>
      </c>
      <c r="AC409" s="418"/>
      <c r="AD409" s="456"/>
      <c r="AE409" s="464"/>
      <c r="AF409" s="388" t="s">
        <v>57</v>
      </c>
      <c r="AG409" s="389" t="s">
        <v>57</v>
      </c>
      <c r="AH409" s="390" t="s">
        <v>57</v>
      </c>
      <c r="AI409" s="390" t="s">
        <v>57</v>
      </c>
      <c r="AJ409" s="391" t="s">
        <v>56</v>
      </c>
      <c r="AK409" s="392" t="s">
        <v>57</v>
      </c>
      <c r="AL409" s="392" t="s">
        <v>57</v>
      </c>
      <c r="AM409" s="392" t="s">
        <v>57</v>
      </c>
      <c r="AN409" s="393" t="s">
        <v>57</v>
      </c>
      <c r="AO409" s="394" t="s">
        <v>57</v>
      </c>
    </row>
    <row r="410" spans="1:41" ht="15.75" customHeight="1" x14ac:dyDescent="0.3">
      <c r="A410" s="395"/>
      <c r="B410" s="372"/>
      <c r="C410" s="396" t="s">
        <v>43</v>
      </c>
      <c r="D410" s="374" t="str">
        <f>IF(Table_1[[#This Row],[SISÄLLÖN NIMI]]="","",1)</f>
        <v/>
      </c>
      <c r="E410" s="397"/>
      <c r="F410" s="397"/>
      <c r="G410" s="373" t="s">
        <v>57</v>
      </c>
      <c r="H410" s="376" t="s">
        <v>57</v>
      </c>
      <c r="I410" s="398" t="s">
        <v>57</v>
      </c>
      <c r="J410" s="378" t="s">
        <v>47</v>
      </c>
      <c r="K410" s="399" t="s">
        <v>57</v>
      </c>
      <c r="L410" s="379" t="s">
        <v>57</v>
      </c>
      <c r="M410" s="400"/>
      <c r="N410" s="401" t="s">
        <v>57</v>
      </c>
      <c r="O410" s="382"/>
      <c r="P410" s="400"/>
      <c r="Q410" s="400"/>
      <c r="R410" s="402"/>
      <c r="S410" s="384">
        <f>IF(Table_1[[#This Row],[Kesto (min) /tapaaminen]]&lt;1,0,(Table_1[[#This Row],[Sisältöjen määrä 
]]*Table_1[[#This Row],[Kesto (min) /tapaaminen]]*Table_1[[#This Row],[Tapaamis-kerrat /osallistuja]]))</f>
        <v>0</v>
      </c>
      <c r="T410" s="356" t="str">
        <f>IF(Table_1[[#This Row],[SISÄLLÖN NIMI]]="","",IF(Table_1[[#This Row],[Toteutuminen]]="Ei osallistujia",0,IF(Table_1[[#This Row],[Toteutuminen]]="Peruttu",0,1)))</f>
        <v/>
      </c>
      <c r="U410" s="403"/>
      <c r="V410" s="404"/>
      <c r="W410" s="405"/>
      <c r="X410" s="387">
        <f>Table_1[[#This Row],[Kävijämäärä a) lapset]]+Table_1[[#This Row],[Kävijämäärä b) aikuiset]]</f>
        <v>0</v>
      </c>
      <c r="Y410" s="387">
        <f>IF(Table_1[[#This Row],[Kokonaiskävijämäärä]]&lt;1,0,Table_1[[#This Row],[Kävijämäärä a) lapset]]*Table_1[[#This Row],[Tapaamis-kerrat /osallistuja]])</f>
        <v>0</v>
      </c>
      <c r="Z410" s="387">
        <f>IF(Table_1[[#This Row],[Kokonaiskävijämäärä]]&lt;1,0,Table_1[[#This Row],[Kävijämäärä b) aikuiset]]*Table_1[[#This Row],[Tapaamis-kerrat /osallistuja]])</f>
        <v>0</v>
      </c>
      <c r="AA410" s="387">
        <f>IF(Table_1[[#This Row],[Kokonaiskävijämäärä]]&lt;1,0,Table_1[[#This Row],[Kokonaiskävijämäärä]]*Table_1[[#This Row],[Tapaamis-kerrat /osallistuja]])</f>
        <v>0</v>
      </c>
      <c r="AB410" s="379" t="s">
        <v>57</v>
      </c>
      <c r="AC410" s="418"/>
      <c r="AD410" s="456"/>
      <c r="AE410" s="464"/>
      <c r="AF410" s="388" t="s">
        <v>57</v>
      </c>
      <c r="AG410" s="389" t="s">
        <v>57</v>
      </c>
      <c r="AH410" s="390" t="s">
        <v>57</v>
      </c>
      <c r="AI410" s="390" t="s">
        <v>57</v>
      </c>
      <c r="AJ410" s="391" t="s">
        <v>56</v>
      </c>
      <c r="AK410" s="392" t="s">
        <v>57</v>
      </c>
      <c r="AL410" s="392" t="s">
        <v>57</v>
      </c>
      <c r="AM410" s="392" t="s">
        <v>57</v>
      </c>
      <c r="AN410" s="393" t="s">
        <v>57</v>
      </c>
      <c r="AO410" s="394" t="s">
        <v>57</v>
      </c>
    </row>
    <row r="411" spans="1:41" ht="15.75" customHeight="1" x14ac:dyDescent="0.3">
      <c r="A411" s="395"/>
      <c r="B411" s="372"/>
      <c r="C411" s="396" t="s">
        <v>43</v>
      </c>
      <c r="D411" s="374" t="str">
        <f>IF(Table_1[[#This Row],[SISÄLLÖN NIMI]]="","",1)</f>
        <v/>
      </c>
      <c r="E411" s="397"/>
      <c r="F411" s="397"/>
      <c r="G411" s="373" t="s">
        <v>57</v>
      </c>
      <c r="H411" s="376" t="s">
        <v>57</v>
      </c>
      <c r="I411" s="398" t="s">
        <v>57</v>
      </c>
      <c r="J411" s="378" t="s">
        <v>47</v>
      </c>
      <c r="K411" s="399" t="s">
        <v>57</v>
      </c>
      <c r="L411" s="379" t="s">
        <v>57</v>
      </c>
      <c r="M411" s="400"/>
      <c r="N411" s="401" t="s">
        <v>57</v>
      </c>
      <c r="O411" s="382"/>
      <c r="P411" s="400"/>
      <c r="Q411" s="400"/>
      <c r="R411" s="402"/>
      <c r="S411" s="384">
        <f>IF(Table_1[[#This Row],[Kesto (min) /tapaaminen]]&lt;1,0,(Table_1[[#This Row],[Sisältöjen määrä 
]]*Table_1[[#This Row],[Kesto (min) /tapaaminen]]*Table_1[[#This Row],[Tapaamis-kerrat /osallistuja]]))</f>
        <v>0</v>
      </c>
      <c r="T411" s="356" t="str">
        <f>IF(Table_1[[#This Row],[SISÄLLÖN NIMI]]="","",IF(Table_1[[#This Row],[Toteutuminen]]="Ei osallistujia",0,IF(Table_1[[#This Row],[Toteutuminen]]="Peruttu",0,1)))</f>
        <v/>
      </c>
      <c r="U411" s="403"/>
      <c r="V411" s="404"/>
      <c r="W411" s="405"/>
      <c r="X411" s="387">
        <f>Table_1[[#This Row],[Kävijämäärä a) lapset]]+Table_1[[#This Row],[Kävijämäärä b) aikuiset]]</f>
        <v>0</v>
      </c>
      <c r="Y411" s="387">
        <f>IF(Table_1[[#This Row],[Kokonaiskävijämäärä]]&lt;1,0,Table_1[[#This Row],[Kävijämäärä a) lapset]]*Table_1[[#This Row],[Tapaamis-kerrat /osallistuja]])</f>
        <v>0</v>
      </c>
      <c r="Z411" s="387">
        <f>IF(Table_1[[#This Row],[Kokonaiskävijämäärä]]&lt;1,0,Table_1[[#This Row],[Kävijämäärä b) aikuiset]]*Table_1[[#This Row],[Tapaamis-kerrat /osallistuja]])</f>
        <v>0</v>
      </c>
      <c r="AA411" s="387">
        <f>IF(Table_1[[#This Row],[Kokonaiskävijämäärä]]&lt;1,0,Table_1[[#This Row],[Kokonaiskävijämäärä]]*Table_1[[#This Row],[Tapaamis-kerrat /osallistuja]])</f>
        <v>0</v>
      </c>
      <c r="AB411" s="379" t="s">
        <v>57</v>
      </c>
      <c r="AC411" s="418"/>
      <c r="AD411" s="456"/>
      <c r="AE411" s="464"/>
      <c r="AF411" s="388" t="s">
        <v>57</v>
      </c>
      <c r="AG411" s="389" t="s">
        <v>57</v>
      </c>
      <c r="AH411" s="390" t="s">
        <v>57</v>
      </c>
      <c r="AI411" s="390" t="s">
        <v>57</v>
      </c>
      <c r="AJ411" s="391" t="s">
        <v>56</v>
      </c>
      <c r="AK411" s="392" t="s">
        <v>57</v>
      </c>
      <c r="AL411" s="392" t="s">
        <v>57</v>
      </c>
      <c r="AM411" s="392" t="s">
        <v>57</v>
      </c>
      <c r="AN411" s="393" t="s">
        <v>57</v>
      </c>
      <c r="AO411" s="394" t="s">
        <v>57</v>
      </c>
    </row>
    <row r="412" spans="1:41" ht="15.75" customHeight="1" x14ac:dyDescent="0.3">
      <c r="A412" s="395"/>
      <c r="B412" s="372"/>
      <c r="C412" s="396" t="s">
        <v>43</v>
      </c>
      <c r="D412" s="374" t="str">
        <f>IF(Table_1[[#This Row],[SISÄLLÖN NIMI]]="","",1)</f>
        <v/>
      </c>
      <c r="E412" s="397"/>
      <c r="F412" s="397"/>
      <c r="G412" s="373" t="s">
        <v>57</v>
      </c>
      <c r="H412" s="376" t="s">
        <v>57</v>
      </c>
      <c r="I412" s="398" t="s">
        <v>57</v>
      </c>
      <c r="J412" s="378" t="s">
        <v>47</v>
      </c>
      <c r="K412" s="399" t="s">
        <v>57</v>
      </c>
      <c r="L412" s="379" t="s">
        <v>57</v>
      </c>
      <c r="M412" s="400"/>
      <c r="N412" s="401" t="s">
        <v>57</v>
      </c>
      <c r="O412" s="382"/>
      <c r="P412" s="400"/>
      <c r="Q412" s="400"/>
      <c r="R412" s="402"/>
      <c r="S412" s="384">
        <f>IF(Table_1[[#This Row],[Kesto (min) /tapaaminen]]&lt;1,0,(Table_1[[#This Row],[Sisältöjen määrä 
]]*Table_1[[#This Row],[Kesto (min) /tapaaminen]]*Table_1[[#This Row],[Tapaamis-kerrat /osallistuja]]))</f>
        <v>0</v>
      </c>
      <c r="T412" s="356" t="str">
        <f>IF(Table_1[[#This Row],[SISÄLLÖN NIMI]]="","",IF(Table_1[[#This Row],[Toteutuminen]]="Ei osallistujia",0,IF(Table_1[[#This Row],[Toteutuminen]]="Peruttu",0,1)))</f>
        <v/>
      </c>
      <c r="U412" s="403"/>
      <c r="V412" s="404"/>
      <c r="W412" s="405"/>
      <c r="X412" s="387">
        <f>Table_1[[#This Row],[Kävijämäärä a) lapset]]+Table_1[[#This Row],[Kävijämäärä b) aikuiset]]</f>
        <v>0</v>
      </c>
      <c r="Y412" s="387">
        <f>IF(Table_1[[#This Row],[Kokonaiskävijämäärä]]&lt;1,0,Table_1[[#This Row],[Kävijämäärä a) lapset]]*Table_1[[#This Row],[Tapaamis-kerrat /osallistuja]])</f>
        <v>0</v>
      </c>
      <c r="Z412" s="387">
        <f>IF(Table_1[[#This Row],[Kokonaiskävijämäärä]]&lt;1,0,Table_1[[#This Row],[Kävijämäärä b) aikuiset]]*Table_1[[#This Row],[Tapaamis-kerrat /osallistuja]])</f>
        <v>0</v>
      </c>
      <c r="AA412" s="387">
        <f>IF(Table_1[[#This Row],[Kokonaiskävijämäärä]]&lt;1,0,Table_1[[#This Row],[Kokonaiskävijämäärä]]*Table_1[[#This Row],[Tapaamis-kerrat /osallistuja]])</f>
        <v>0</v>
      </c>
      <c r="AB412" s="379" t="s">
        <v>57</v>
      </c>
      <c r="AC412" s="418"/>
      <c r="AD412" s="456"/>
      <c r="AE412" s="464"/>
      <c r="AF412" s="388" t="s">
        <v>57</v>
      </c>
      <c r="AG412" s="389" t="s">
        <v>57</v>
      </c>
      <c r="AH412" s="390" t="s">
        <v>57</v>
      </c>
      <c r="AI412" s="390" t="s">
        <v>57</v>
      </c>
      <c r="AJ412" s="391" t="s">
        <v>56</v>
      </c>
      <c r="AK412" s="392" t="s">
        <v>57</v>
      </c>
      <c r="AL412" s="392" t="s">
        <v>57</v>
      </c>
      <c r="AM412" s="392" t="s">
        <v>57</v>
      </c>
      <c r="AN412" s="393" t="s">
        <v>57</v>
      </c>
      <c r="AO412" s="394" t="s">
        <v>57</v>
      </c>
    </row>
    <row r="413" spans="1:41" ht="15.75" customHeight="1" x14ac:dyDescent="0.3">
      <c r="A413" s="395"/>
      <c r="B413" s="372"/>
      <c r="C413" s="396" t="s">
        <v>43</v>
      </c>
      <c r="D413" s="374" t="str">
        <f>IF(Table_1[[#This Row],[SISÄLLÖN NIMI]]="","",1)</f>
        <v/>
      </c>
      <c r="E413" s="397"/>
      <c r="F413" s="397"/>
      <c r="G413" s="373" t="s">
        <v>57</v>
      </c>
      <c r="H413" s="376" t="s">
        <v>57</v>
      </c>
      <c r="I413" s="398" t="s">
        <v>57</v>
      </c>
      <c r="J413" s="378" t="s">
        <v>47</v>
      </c>
      <c r="K413" s="399" t="s">
        <v>57</v>
      </c>
      <c r="L413" s="379" t="s">
        <v>57</v>
      </c>
      <c r="M413" s="400"/>
      <c r="N413" s="401" t="s">
        <v>57</v>
      </c>
      <c r="O413" s="382"/>
      <c r="P413" s="400"/>
      <c r="Q413" s="400"/>
      <c r="R413" s="402"/>
      <c r="S413" s="384">
        <f>IF(Table_1[[#This Row],[Kesto (min) /tapaaminen]]&lt;1,0,(Table_1[[#This Row],[Sisältöjen määrä 
]]*Table_1[[#This Row],[Kesto (min) /tapaaminen]]*Table_1[[#This Row],[Tapaamis-kerrat /osallistuja]]))</f>
        <v>0</v>
      </c>
      <c r="T413" s="356" t="str">
        <f>IF(Table_1[[#This Row],[SISÄLLÖN NIMI]]="","",IF(Table_1[[#This Row],[Toteutuminen]]="Ei osallistujia",0,IF(Table_1[[#This Row],[Toteutuminen]]="Peruttu",0,1)))</f>
        <v/>
      </c>
      <c r="U413" s="403"/>
      <c r="V413" s="404"/>
      <c r="W413" s="405"/>
      <c r="X413" s="387">
        <f>Table_1[[#This Row],[Kävijämäärä a) lapset]]+Table_1[[#This Row],[Kävijämäärä b) aikuiset]]</f>
        <v>0</v>
      </c>
      <c r="Y413" s="387">
        <f>IF(Table_1[[#This Row],[Kokonaiskävijämäärä]]&lt;1,0,Table_1[[#This Row],[Kävijämäärä a) lapset]]*Table_1[[#This Row],[Tapaamis-kerrat /osallistuja]])</f>
        <v>0</v>
      </c>
      <c r="Z413" s="387">
        <f>IF(Table_1[[#This Row],[Kokonaiskävijämäärä]]&lt;1,0,Table_1[[#This Row],[Kävijämäärä b) aikuiset]]*Table_1[[#This Row],[Tapaamis-kerrat /osallistuja]])</f>
        <v>0</v>
      </c>
      <c r="AA413" s="387">
        <f>IF(Table_1[[#This Row],[Kokonaiskävijämäärä]]&lt;1,0,Table_1[[#This Row],[Kokonaiskävijämäärä]]*Table_1[[#This Row],[Tapaamis-kerrat /osallistuja]])</f>
        <v>0</v>
      </c>
      <c r="AB413" s="379" t="s">
        <v>57</v>
      </c>
      <c r="AC413" s="418"/>
      <c r="AD413" s="456"/>
      <c r="AE413" s="464"/>
      <c r="AF413" s="388" t="s">
        <v>57</v>
      </c>
      <c r="AG413" s="389" t="s">
        <v>57</v>
      </c>
      <c r="AH413" s="390" t="s">
        <v>57</v>
      </c>
      <c r="AI413" s="390" t="s">
        <v>57</v>
      </c>
      <c r="AJ413" s="391" t="s">
        <v>56</v>
      </c>
      <c r="AK413" s="392" t="s">
        <v>57</v>
      </c>
      <c r="AL413" s="392" t="s">
        <v>57</v>
      </c>
      <c r="AM413" s="392" t="s">
        <v>57</v>
      </c>
      <c r="AN413" s="393" t="s">
        <v>57</v>
      </c>
      <c r="AO413" s="394" t="s">
        <v>57</v>
      </c>
    </row>
    <row r="414" spans="1:41" ht="15.75" customHeight="1" x14ac:dyDescent="0.3">
      <c r="A414" s="395"/>
      <c r="B414" s="372"/>
      <c r="C414" s="396" t="s">
        <v>43</v>
      </c>
      <c r="D414" s="374" t="str">
        <f>IF(Table_1[[#This Row],[SISÄLLÖN NIMI]]="","",1)</f>
        <v/>
      </c>
      <c r="E414" s="397"/>
      <c r="F414" s="397"/>
      <c r="G414" s="373" t="s">
        <v>57</v>
      </c>
      <c r="H414" s="376" t="s">
        <v>57</v>
      </c>
      <c r="I414" s="398" t="s">
        <v>57</v>
      </c>
      <c r="J414" s="378" t="s">
        <v>47</v>
      </c>
      <c r="K414" s="399" t="s">
        <v>57</v>
      </c>
      <c r="L414" s="379" t="s">
        <v>57</v>
      </c>
      <c r="M414" s="400"/>
      <c r="N414" s="401" t="s">
        <v>57</v>
      </c>
      <c r="O414" s="382"/>
      <c r="P414" s="400"/>
      <c r="Q414" s="400"/>
      <c r="R414" s="402"/>
      <c r="S414" s="384">
        <f>IF(Table_1[[#This Row],[Kesto (min) /tapaaminen]]&lt;1,0,(Table_1[[#This Row],[Sisältöjen määrä 
]]*Table_1[[#This Row],[Kesto (min) /tapaaminen]]*Table_1[[#This Row],[Tapaamis-kerrat /osallistuja]]))</f>
        <v>0</v>
      </c>
      <c r="T414" s="356" t="str">
        <f>IF(Table_1[[#This Row],[SISÄLLÖN NIMI]]="","",IF(Table_1[[#This Row],[Toteutuminen]]="Ei osallistujia",0,IF(Table_1[[#This Row],[Toteutuminen]]="Peruttu",0,1)))</f>
        <v/>
      </c>
      <c r="U414" s="403"/>
      <c r="V414" s="404"/>
      <c r="W414" s="405"/>
      <c r="X414" s="387">
        <f>Table_1[[#This Row],[Kävijämäärä a) lapset]]+Table_1[[#This Row],[Kävijämäärä b) aikuiset]]</f>
        <v>0</v>
      </c>
      <c r="Y414" s="387">
        <f>IF(Table_1[[#This Row],[Kokonaiskävijämäärä]]&lt;1,0,Table_1[[#This Row],[Kävijämäärä a) lapset]]*Table_1[[#This Row],[Tapaamis-kerrat /osallistuja]])</f>
        <v>0</v>
      </c>
      <c r="Z414" s="387">
        <f>IF(Table_1[[#This Row],[Kokonaiskävijämäärä]]&lt;1,0,Table_1[[#This Row],[Kävijämäärä b) aikuiset]]*Table_1[[#This Row],[Tapaamis-kerrat /osallistuja]])</f>
        <v>0</v>
      </c>
      <c r="AA414" s="387">
        <f>IF(Table_1[[#This Row],[Kokonaiskävijämäärä]]&lt;1,0,Table_1[[#This Row],[Kokonaiskävijämäärä]]*Table_1[[#This Row],[Tapaamis-kerrat /osallistuja]])</f>
        <v>0</v>
      </c>
      <c r="AB414" s="379" t="s">
        <v>57</v>
      </c>
      <c r="AC414" s="418"/>
      <c r="AD414" s="456"/>
      <c r="AE414" s="464"/>
      <c r="AF414" s="388" t="s">
        <v>57</v>
      </c>
      <c r="AG414" s="389" t="s">
        <v>57</v>
      </c>
      <c r="AH414" s="390" t="s">
        <v>57</v>
      </c>
      <c r="AI414" s="390" t="s">
        <v>57</v>
      </c>
      <c r="AJ414" s="391" t="s">
        <v>56</v>
      </c>
      <c r="AK414" s="392" t="s">
        <v>57</v>
      </c>
      <c r="AL414" s="392" t="s">
        <v>57</v>
      </c>
      <c r="AM414" s="392" t="s">
        <v>57</v>
      </c>
      <c r="AN414" s="393" t="s">
        <v>57</v>
      </c>
      <c r="AO414" s="394" t="s">
        <v>57</v>
      </c>
    </row>
    <row r="415" spans="1:41" ht="15.75" customHeight="1" x14ac:dyDescent="0.3">
      <c r="A415" s="395"/>
      <c r="B415" s="372"/>
      <c r="C415" s="396" t="s">
        <v>43</v>
      </c>
      <c r="D415" s="374" t="str">
        <f>IF(Table_1[[#This Row],[SISÄLLÖN NIMI]]="","",1)</f>
        <v/>
      </c>
      <c r="E415" s="397"/>
      <c r="F415" s="397"/>
      <c r="G415" s="373" t="s">
        <v>57</v>
      </c>
      <c r="H415" s="376" t="s">
        <v>57</v>
      </c>
      <c r="I415" s="398" t="s">
        <v>57</v>
      </c>
      <c r="J415" s="378" t="s">
        <v>47</v>
      </c>
      <c r="K415" s="399" t="s">
        <v>57</v>
      </c>
      <c r="L415" s="379" t="s">
        <v>57</v>
      </c>
      <c r="M415" s="400"/>
      <c r="N415" s="401" t="s">
        <v>57</v>
      </c>
      <c r="O415" s="382"/>
      <c r="P415" s="400"/>
      <c r="Q415" s="400"/>
      <c r="R415" s="402"/>
      <c r="S415" s="384">
        <f>IF(Table_1[[#This Row],[Kesto (min) /tapaaminen]]&lt;1,0,(Table_1[[#This Row],[Sisältöjen määrä 
]]*Table_1[[#This Row],[Kesto (min) /tapaaminen]]*Table_1[[#This Row],[Tapaamis-kerrat /osallistuja]]))</f>
        <v>0</v>
      </c>
      <c r="T415" s="356" t="str">
        <f>IF(Table_1[[#This Row],[SISÄLLÖN NIMI]]="","",IF(Table_1[[#This Row],[Toteutuminen]]="Ei osallistujia",0,IF(Table_1[[#This Row],[Toteutuminen]]="Peruttu",0,1)))</f>
        <v/>
      </c>
      <c r="U415" s="403"/>
      <c r="V415" s="404"/>
      <c r="W415" s="405"/>
      <c r="X415" s="387">
        <f>Table_1[[#This Row],[Kävijämäärä a) lapset]]+Table_1[[#This Row],[Kävijämäärä b) aikuiset]]</f>
        <v>0</v>
      </c>
      <c r="Y415" s="387">
        <f>IF(Table_1[[#This Row],[Kokonaiskävijämäärä]]&lt;1,0,Table_1[[#This Row],[Kävijämäärä a) lapset]]*Table_1[[#This Row],[Tapaamis-kerrat /osallistuja]])</f>
        <v>0</v>
      </c>
      <c r="Z415" s="387">
        <f>IF(Table_1[[#This Row],[Kokonaiskävijämäärä]]&lt;1,0,Table_1[[#This Row],[Kävijämäärä b) aikuiset]]*Table_1[[#This Row],[Tapaamis-kerrat /osallistuja]])</f>
        <v>0</v>
      </c>
      <c r="AA415" s="387">
        <f>IF(Table_1[[#This Row],[Kokonaiskävijämäärä]]&lt;1,0,Table_1[[#This Row],[Kokonaiskävijämäärä]]*Table_1[[#This Row],[Tapaamis-kerrat /osallistuja]])</f>
        <v>0</v>
      </c>
      <c r="AB415" s="379" t="s">
        <v>57</v>
      </c>
      <c r="AC415" s="418"/>
      <c r="AD415" s="456"/>
      <c r="AE415" s="464"/>
      <c r="AF415" s="388" t="s">
        <v>57</v>
      </c>
      <c r="AG415" s="389" t="s">
        <v>57</v>
      </c>
      <c r="AH415" s="390" t="s">
        <v>57</v>
      </c>
      <c r="AI415" s="390" t="s">
        <v>57</v>
      </c>
      <c r="AJ415" s="391" t="s">
        <v>56</v>
      </c>
      <c r="AK415" s="392" t="s">
        <v>57</v>
      </c>
      <c r="AL415" s="392" t="s">
        <v>57</v>
      </c>
      <c r="AM415" s="392" t="s">
        <v>57</v>
      </c>
      <c r="AN415" s="393" t="s">
        <v>57</v>
      </c>
      <c r="AO415" s="394" t="s">
        <v>57</v>
      </c>
    </row>
    <row r="416" spans="1:41" ht="15.75" customHeight="1" x14ac:dyDescent="0.3">
      <c r="A416" s="395"/>
      <c r="B416" s="372"/>
      <c r="C416" s="396" t="s">
        <v>43</v>
      </c>
      <c r="D416" s="374" t="str">
        <f>IF(Table_1[[#This Row],[SISÄLLÖN NIMI]]="","",1)</f>
        <v/>
      </c>
      <c r="E416" s="397"/>
      <c r="F416" s="397"/>
      <c r="G416" s="373" t="s">
        <v>57</v>
      </c>
      <c r="H416" s="376" t="s">
        <v>57</v>
      </c>
      <c r="I416" s="398" t="s">
        <v>57</v>
      </c>
      <c r="J416" s="378" t="s">
        <v>47</v>
      </c>
      <c r="K416" s="399" t="s">
        <v>57</v>
      </c>
      <c r="L416" s="379" t="s">
        <v>57</v>
      </c>
      <c r="M416" s="400"/>
      <c r="N416" s="401" t="s">
        <v>57</v>
      </c>
      <c r="O416" s="382"/>
      <c r="P416" s="400"/>
      <c r="Q416" s="400"/>
      <c r="R416" s="402"/>
      <c r="S416" s="384">
        <f>IF(Table_1[[#This Row],[Kesto (min) /tapaaminen]]&lt;1,0,(Table_1[[#This Row],[Sisältöjen määrä 
]]*Table_1[[#This Row],[Kesto (min) /tapaaminen]]*Table_1[[#This Row],[Tapaamis-kerrat /osallistuja]]))</f>
        <v>0</v>
      </c>
      <c r="T416" s="356" t="str">
        <f>IF(Table_1[[#This Row],[SISÄLLÖN NIMI]]="","",IF(Table_1[[#This Row],[Toteutuminen]]="Ei osallistujia",0,IF(Table_1[[#This Row],[Toteutuminen]]="Peruttu",0,1)))</f>
        <v/>
      </c>
      <c r="U416" s="403"/>
      <c r="V416" s="404"/>
      <c r="W416" s="405"/>
      <c r="X416" s="387">
        <f>Table_1[[#This Row],[Kävijämäärä a) lapset]]+Table_1[[#This Row],[Kävijämäärä b) aikuiset]]</f>
        <v>0</v>
      </c>
      <c r="Y416" s="387">
        <f>IF(Table_1[[#This Row],[Kokonaiskävijämäärä]]&lt;1,0,Table_1[[#This Row],[Kävijämäärä a) lapset]]*Table_1[[#This Row],[Tapaamis-kerrat /osallistuja]])</f>
        <v>0</v>
      </c>
      <c r="Z416" s="387">
        <f>IF(Table_1[[#This Row],[Kokonaiskävijämäärä]]&lt;1,0,Table_1[[#This Row],[Kävijämäärä b) aikuiset]]*Table_1[[#This Row],[Tapaamis-kerrat /osallistuja]])</f>
        <v>0</v>
      </c>
      <c r="AA416" s="387">
        <f>IF(Table_1[[#This Row],[Kokonaiskävijämäärä]]&lt;1,0,Table_1[[#This Row],[Kokonaiskävijämäärä]]*Table_1[[#This Row],[Tapaamis-kerrat /osallistuja]])</f>
        <v>0</v>
      </c>
      <c r="AB416" s="379" t="s">
        <v>57</v>
      </c>
      <c r="AC416" s="418"/>
      <c r="AD416" s="456"/>
      <c r="AE416" s="464"/>
      <c r="AF416" s="388" t="s">
        <v>57</v>
      </c>
      <c r="AG416" s="389" t="s">
        <v>57</v>
      </c>
      <c r="AH416" s="390" t="s">
        <v>57</v>
      </c>
      <c r="AI416" s="390" t="s">
        <v>57</v>
      </c>
      <c r="AJ416" s="391" t="s">
        <v>56</v>
      </c>
      <c r="AK416" s="392" t="s">
        <v>57</v>
      </c>
      <c r="AL416" s="392" t="s">
        <v>57</v>
      </c>
      <c r="AM416" s="392" t="s">
        <v>57</v>
      </c>
      <c r="AN416" s="393" t="s">
        <v>57</v>
      </c>
      <c r="AO416" s="394" t="s">
        <v>57</v>
      </c>
    </row>
    <row r="417" spans="1:41" ht="15.75" customHeight="1" x14ac:dyDescent="0.3">
      <c r="A417" s="395"/>
      <c r="B417" s="372"/>
      <c r="C417" s="396" t="s">
        <v>43</v>
      </c>
      <c r="D417" s="374" t="str">
        <f>IF(Table_1[[#This Row],[SISÄLLÖN NIMI]]="","",1)</f>
        <v/>
      </c>
      <c r="E417" s="397"/>
      <c r="F417" s="397"/>
      <c r="G417" s="373" t="s">
        <v>57</v>
      </c>
      <c r="H417" s="376" t="s">
        <v>57</v>
      </c>
      <c r="I417" s="398" t="s">
        <v>57</v>
      </c>
      <c r="J417" s="378" t="s">
        <v>47</v>
      </c>
      <c r="K417" s="399" t="s">
        <v>57</v>
      </c>
      <c r="L417" s="379" t="s">
        <v>57</v>
      </c>
      <c r="M417" s="400"/>
      <c r="N417" s="401" t="s">
        <v>57</v>
      </c>
      <c r="O417" s="382"/>
      <c r="P417" s="400"/>
      <c r="Q417" s="400"/>
      <c r="R417" s="402"/>
      <c r="S417" s="384">
        <f>IF(Table_1[[#This Row],[Kesto (min) /tapaaminen]]&lt;1,0,(Table_1[[#This Row],[Sisältöjen määrä 
]]*Table_1[[#This Row],[Kesto (min) /tapaaminen]]*Table_1[[#This Row],[Tapaamis-kerrat /osallistuja]]))</f>
        <v>0</v>
      </c>
      <c r="T417" s="356" t="str">
        <f>IF(Table_1[[#This Row],[SISÄLLÖN NIMI]]="","",IF(Table_1[[#This Row],[Toteutuminen]]="Ei osallistujia",0,IF(Table_1[[#This Row],[Toteutuminen]]="Peruttu",0,1)))</f>
        <v/>
      </c>
      <c r="U417" s="403"/>
      <c r="V417" s="404"/>
      <c r="W417" s="405"/>
      <c r="X417" s="387">
        <f>Table_1[[#This Row],[Kävijämäärä a) lapset]]+Table_1[[#This Row],[Kävijämäärä b) aikuiset]]</f>
        <v>0</v>
      </c>
      <c r="Y417" s="387">
        <f>IF(Table_1[[#This Row],[Kokonaiskävijämäärä]]&lt;1,0,Table_1[[#This Row],[Kävijämäärä a) lapset]]*Table_1[[#This Row],[Tapaamis-kerrat /osallistuja]])</f>
        <v>0</v>
      </c>
      <c r="Z417" s="387">
        <f>IF(Table_1[[#This Row],[Kokonaiskävijämäärä]]&lt;1,0,Table_1[[#This Row],[Kävijämäärä b) aikuiset]]*Table_1[[#This Row],[Tapaamis-kerrat /osallistuja]])</f>
        <v>0</v>
      </c>
      <c r="AA417" s="387">
        <f>IF(Table_1[[#This Row],[Kokonaiskävijämäärä]]&lt;1,0,Table_1[[#This Row],[Kokonaiskävijämäärä]]*Table_1[[#This Row],[Tapaamis-kerrat /osallistuja]])</f>
        <v>0</v>
      </c>
      <c r="AB417" s="379" t="s">
        <v>57</v>
      </c>
      <c r="AC417" s="418"/>
      <c r="AD417" s="456"/>
      <c r="AE417" s="464"/>
      <c r="AF417" s="388" t="s">
        <v>57</v>
      </c>
      <c r="AG417" s="389" t="s">
        <v>57</v>
      </c>
      <c r="AH417" s="390" t="s">
        <v>57</v>
      </c>
      <c r="AI417" s="390" t="s">
        <v>57</v>
      </c>
      <c r="AJ417" s="391" t="s">
        <v>56</v>
      </c>
      <c r="AK417" s="392" t="s">
        <v>57</v>
      </c>
      <c r="AL417" s="392" t="s">
        <v>57</v>
      </c>
      <c r="AM417" s="392" t="s">
        <v>57</v>
      </c>
      <c r="AN417" s="393" t="s">
        <v>57</v>
      </c>
      <c r="AO417" s="394" t="s">
        <v>57</v>
      </c>
    </row>
    <row r="418" spans="1:41" ht="15.75" customHeight="1" x14ac:dyDescent="0.3">
      <c r="A418" s="395"/>
      <c r="B418" s="372"/>
      <c r="C418" s="396" t="s">
        <v>43</v>
      </c>
      <c r="D418" s="374" t="str">
        <f>IF(Table_1[[#This Row],[SISÄLLÖN NIMI]]="","",1)</f>
        <v/>
      </c>
      <c r="E418" s="397"/>
      <c r="F418" s="397"/>
      <c r="G418" s="373" t="s">
        <v>57</v>
      </c>
      <c r="H418" s="376" t="s">
        <v>57</v>
      </c>
      <c r="I418" s="398" t="s">
        <v>57</v>
      </c>
      <c r="J418" s="378" t="s">
        <v>47</v>
      </c>
      <c r="K418" s="399" t="s">
        <v>57</v>
      </c>
      <c r="L418" s="379" t="s">
        <v>57</v>
      </c>
      <c r="M418" s="400"/>
      <c r="N418" s="401" t="s">
        <v>57</v>
      </c>
      <c r="O418" s="382"/>
      <c r="P418" s="400"/>
      <c r="Q418" s="400"/>
      <c r="R418" s="402"/>
      <c r="S418" s="384">
        <f>IF(Table_1[[#This Row],[Kesto (min) /tapaaminen]]&lt;1,0,(Table_1[[#This Row],[Sisältöjen määrä 
]]*Table_1[[#This Row],[Kesto (min) /tapaaminen]]*Table_1[[#This Row],[Tapaamis-kerrat /osallistuja]]))</f>
        <v>0</v>
      </c>
      <c r="T418" s="356" t="str">
        <f>IF(Table_1[[#This Row],[SISÄLLÖN NIMI]]="","",IF(Table_1[[#This Row],[Toteutuminen]]="Ei osallistujia",0,IF(Table_1[[#This Row],[Toteutuminen]]="Peruttu",0,1)))</f>
        <v/>
      </c>
      <c r="U418" s="403"/>
      <c r="V418" s="404"/>
      <c r="W418" s="405"/>
      <c r="X418" s="387">
        <f>Table_1[[#This Row],[Kävijämäärä a) lapset]]+Table_1[[#This Row],[Kävijämäärä b) aikuiset]]</f>
        <v>0</v>
      </c>
      <c r="Y418" s="387">
        <f>IF(Table_1[[#This Row],[Kokonaiskävijämäärä]]&lt;1,0,Table_1[[#This Row],[Kävijämäärä a) lapset]]*Table_1[[#This Row],[Tapaamis-kerrat /osallistuja]])</f>
        <v>0</v>
      </c>
      <c r="Z418" s="387">
        <f>IF(Table_1[[#This Row],[Kokonaiskävijämäärä]]&lt;1,0,Table_1[[#This Row],[Kävijämäärä b) aikuiset]]*Table_1[[#This Row],[Tapaamis-kerrat /osallistuja]])</f>
        <v>0</v>
      </c>
      <c r="AA418" s="387">
        <f>IF(Table_1[[#This Row],[Kokonaiskävijämäärä]]&lt;1,0,Table_1[[#This Row],[Kokonaiskävijämäärä]]*Table_1[[#This Row],[Tapaamis-kerrat /osallistuja]])</f>
        <v>0</v>
      </c>
      <c r="AB418" s="379" t="s">
        <v>57</v>
      </c>
      <c r="AC418" s="418"/>
      <c r="AD418" s="456"/>
      <c r="AE418" s="464"/>
      <c r="AF418" s="388" t="s">
        <v>57</v>
      </c>
      <c r="AG418" s="389" t="s">
        <v>57</v>
      </c>
      <c r="AH418" s="390" t="s">
        <v>57</v>
      </c>
      <c r="AI418" s="390" t="s">
        <v>57</v>
      </c>
      <c r="AJ418" s="391" t="s">
        <v>56</v>
      </c>
      <c r="AK418" s="392" t="s">
        <v>57</v>
      </c>
      <c r="AL418" s="392" t="s">
        <v>57</v>
      </c>
      <c r="AM418" s="392" t="s">
        <v>57</v>
      </c>
      <c r="AN418" s="393" t="s">
        <v>57</v>
      </c>
      <c r="AO418" s="394" t="s">
        <v>57</v>
      </c>
    </row>
    <row r="419" spans="1:41" ht="15.75" customHeight="1" x14ac:dyDescent="0.3">
      <c r="A419" s="395"/>
      <c r="B419" s="372"/>
      <c r="C419" s="396" t="s">
        <v>43</v>
      </c>
      <c r="D419" s="374" t="str">
        <f>IF(Table_1[[#This Row],[SISÄLLÖN NIMI]]="","",1)</f>
        <v/>
      </c>
      <c r="E419" s="397"/>
      <c r="F419" s="397"/>
      <c r="G419" s="373" t="s">
        <v>57</v>
      </c>
      <c r="H419" s="376" t="s">
        <v>57</v>
      </c>
      <c r="I419" s="398" t="s">
        <v>57</v>
      </c>
      <c r="J419" s="378" t="s">
        <v>47</v>
      </c>
      <c r="K419" s="399" t="s">
        <v>57</v>
      </c>
      <c r="L419" s="379" t="s">
        <v>57</v>
      </c>
      <c r="M419" s="400"/>
      <c r="N419" s="401" t="s">
        <v>57</v>
      </c>
      <c r="O419" s="382"/>
      <c r="P419" s="400"/>
      <c r="Q419" s="400"/>
      <c r="R419" s="402"/>
      <c r="S419" s="384">
        <f>IF(Table_1[[#This Row],[Kesto (min) /tapaaminen]]&lt;1,0,(Table_1[[#This Row],[Sisältöjen määrä 
]]*Table_1[[#This Row],[Kesto (min) /tapaaminen]]*Table_1[[#This Row],[Tapaamis-kerrat /osallistuja]]))</f>
        <v>0</v>
      </c>
      <c r="T419" s="356" t="str">
        <f>IF(Table_1[[#This Row],[SISÄLLÖN NIMI]]="","",IF(Table_1[[#This Row],[Toteutuminen]]="Ei osallistujia",0,IF(Table_1[[#This Row],[Toteutuminen]]="Peruttu",0,1)))</f>
        <v/>
      </c>
      <c r="U419" s="403"/>
      <c r="V419" s="404"/>
      <c r="W419" s="405"/>
      <c r="X419" s="387">
        <f>Table_1[[#This Row],[Kävijämäärä a) lapset]]+Table_1[[#This Row],[Kävijämäärä b) aikuiset]]</f>
        <v>0</v>
      </c>
      <c r="Y419" s="387">
        <f>IF(Table_1[[#This Row],[Kokonaiskävijämäärä]]&lt;1,0,Table_1[[#This Row],[Kävijämäärä a) lapset]]*Table_1[[#This Row],[Tapaamis-kerrat /osallistuja]])</f>
        <v>0</v>
      </c>
      <c r="Z419" s="387">
        <f>IF(Table_1[[#This Row],[Kokonaiskävijämäärä]]&lt;1,0,Table_1[[#This Row],[Kävijämäärä b) aikuiset]]*Table_1[[#This Row],[Tapaamis-kerrat /osallistuja]])</f>
        <v>0</v>
      </c>
      <c r="AA419" s="387">
        <f>IF(Table_1[[#This Row],[Kokonaiskävijämäärä]]&lt;1,0,Table_1[[#This Row],[Kokonaiskävijämäärä]]*Table_1[[#This Row],[Tapaamis-kerrat /osallistuja]])</f>
        <v>0</v>
      </c>
      <c r="AB419" s="379" t="s">
        <v>57</v>
      </c>
      <c r="AC419" s="418"/>
      <c r="AD419" s="456"/>
      <c r="AE419" s="464"/>
      <c r="AF419" s="388" t="s">
        <v>57</v>
      </c>
      <c r="AG419" s="389" t="s">
        <v>57</v>
      </c>
      <c r="AH419" s="390" t="s">
        <v>57</v>
      </c>
      <c r="AI419" s="390" t="s">
        <v>57</v>
      </c>
      <c r="AJ419" s="391" t="s">
        <v>56</v>
      </c>
      <c r="AK419" s="392" t="s">
        <v>57</v>
      </c>
      <c r="AL419" s="392" t="s">
        <v>57</v>
      </c>
      <c r="AM419" s="392" t="s">
        <v>57</v>
      </c>
      <c r="AN419" s="393" t="s">
        <v>57</v>
      </c>
      <c r="AO419" s="394" t="s">
        <v>57</v>
      </c>
    </row>
    <row r="420" spans="1:41" ht="15.75" customHeight="1" x14ac:dyDescent="0.3">
      <c r="A420" s="395"/>
      <c r="B420" s="372"/>
      <c r="C420" s="396" t="s">
        <v>43</v>
      </c>
      <c r="D420" s="374" t="str">
        <f>IF(Table_1[[#This Row],[SISÄLLÖN NIMI]]="","",1)</f>
        <v/>
      </c>
      <c r="E420" s="397"/>
      <c r="F420" s="397"/>
      <c r="G420" s="373" t="s">
        <v>57</v>
      </c>
      <c r="H420" s="376" t="s">
        <v>57</v>
      </c>
      <c r="I420" s="398" t="s">
        <v>57</v>
      </c>
      <c r="J420" s="378" t="s">
        <v>47</v>
      </c>
      <c r="K420" s="399" t="s">
        <v>57</v>
      </c>
      <c r="L420" s="379" t="s">
        <v>57</v>
      </c>
      <c r="M420" s="400"/>
      <c r="N420" s="401" t="s">
        <v>57</v>
      </c>
      <c r="O420" s="382"/>
      <c r="P420" s="400"/>
      <c r="Q420" s="400"/>
      <c r="R420" s="402"/>
      <c r="S420" s="384">
        <f>IF(Table_1[[#This Row],[Kesto (min) /tapaaminen]]&lt;1,0,(Table_1[[#This Row],[Sisältöjen määrä 
]]*Table_1[[#This Row],[Kesto (min) /tapaaminen]]*Table_1[[#This Row],[Tapaamis-kerrat /osallistuja]]))</f>
        <v>0</v>
      </c>
      <c r="T420" s="356" t="str">
        <f>IF(Table_1[[#This Row],[SISÄLLÖN NIMI]]="","",IF(Table_1[[#This Row],[Toteutuminen]]="Ei osallistujia",0,IF(Table_1[[#This Row],[Toteutuminen]]="Peruttu",0,1)))</f>
        <v/>
      </c>
      <c r="U420" s="403"/>
      <c r="V420" s="404"/>
      <c r="W420" s="405"/>
      <c r="X420" s="387">
        <f>Table_1[[#This Row],[Kävijämäärä a) lapset]]+Table_1[[#This Row],[Kävijämäärä b) aikuiset]]</f>
        <v>0</v>
      </c>
      <c r="Y420" s="387">
        <f>IF(Table_1[[#This Row],[Kokonaiskävijämäärä]]&lt;1,0,Table_1[[#This Row],[Kävijämäärä a) lapset]]*Table_1[[#This Row],[Tapaamis-kerrat /osallistuja]])</f>
        <v>0</v>
      </c>
      <c r="Z420" s="387">
        <f>IF(Table_1[[#This Row],[Kokonaiskävijämäärä]]&lt;1,0,Table_1[[#This Row],[Kävijämäärä b) aikuiset]]*Table_1[[#This Row],[Tapaamis-kerrat /osallistuja]])</f>
        <v>0</v>
      </c>
      <c r="AA420" s="387">
        <f>IF(Table_1[[#This Row],[Kokonaiskävijämäärä]]&lt;1,0,Table_1[[#This Row],[Kokonaiskävijämäärä]]*Table_1[[#This Row],[Tapaamis-kerrat /osallistuja]])</f>
        <v>0</v>
      </c>
      <c r="AB420" s="379" t="s">
        <v>57</v>
      </c>
      <c r="AC420" s="418"/>
      <c r="AD420" s="456"/>
      <c r="AE420" s="464"/>
      <c r="AF420" s="388" t="s">
        <v>57</v>
      </c>
      <c r="AG420" s="389" t="s">
        <v>57</v>
      </c>
      <c r="AH420" s="390" t="s">
        <v>57</v>
      </c>
      <c r="AI420" s="390" t="s">
        <v>57</v>
      </c>
      <c r="AJ420" s="391" t="s">
        <v>56</v>
      </c>
      <c r="AK420" s="392" t="s">
        <v>57</v>
      </c>
      <c r="AL420" s="392" t="s">
        <v>57</v>
      </c>
      <c r="AM420" s="392" t="s">
        <v>57</v>
      </c>
      <c r="AN420" s="393" t="s">
        <v>57</v>
      </c>
      <c r="AO420" s="394" t="s">
        <v>57</v>
      </c>
    </row>
    <row r="421" spans="1:41" ht="15.75" customHeight="1" x14ac:dyDescent="0.3">
      <c r="A421" s="395"/>
      <c r="B421" s="372"/>
      <c r="C421" s="396" t="s">
        <v>43</v>
      </c>
      <c r="D421" s="374" t="str">
        <f>IF(Table_1[[#This Row],[SISÄLLÖN NIMI]]="","",1)</f>
        <v/>
      </c>
      <c r="E421" s="397"/>
      <c r="F421" s="397"/>
      <c r="G421" s="373" t="s">
        <v>57</v>
      </c>
      <c r="H421" s="376" t="s">
        <v>57</v>
      </c>
      <c r="I421" s="398" t="s">
        <v>57</v>
      </c>
      <c r="J421" s="378" t="s">
        <v>47</v>
      </c>
      <c r="K421" s="399" t="s">
        <v>57</v>
      </c>
      <c r="L421" s="379" t="s">
        <v>57</v>
      </c>
      <c r="M421" s="400"/>
      <c r="N421" s="401" t="s">
        <v>57</v>
      </c>
      <c r="O421" s="382"/>
      <c r="P421" s="400"/>
      <c r="Q421" s="400"/>
      <c r="R421" s="402"/>
      <c r="S421" s="384">
        <f>IF(Table_1[[#This Row],[Kesto (min) /tapaaminen]]&lt;1,0,(Table_1[[#This Row],[Sisältöjen määrä 
]]*Table_1[[#This Row],[Kesto (min) /tapaaminen]]*Table_1[[#This Row],[Tapaamis-kerrat /osallistuja]]))</f>
        <v>0</v>
      </c>
      <c r="T421" s="356" t="str">
        <f>IF(Table_1[[#This Row],[SISÄLLÖN NIMI]]="","",IF(Table_1[[#This Row],[Toteutuminen]]="Ei osallistujia",0,IF(Table_1[[#This Row],[Toteutuminen]]="Peruttu",0,1)))</f>
        <v/>
      </c>
      <c r="U421" s="403"/>
      <c r="V421" s="404"/>
      <c r="W421" s="405"/>
      <c r="X421" s="387">
        <f>Table_1[[#This Row],[Kävijämäärä a) lapset]]+Table_1[[#This Row],[Kävijämäärä b) aikuiset]]</f>
        <v>0</v>
      </c>
      <c r="Y421" s="387">
        <f>IF(Table_1[[#This Row],[Kokonaiskävijämäärä]]&lt;1,0,Table_1[[#This Row],[Kävijämäärä a) lapset]]*Table_1[[#This Row],[Tapaamis-kerrat /osallistuja]])</f>
        <v>0</v>
      </c>
      <c r="Z421" s="387">
        <f>IF(Table_1[[#This Row],[Kokonaiskävijämäärä]]&lt;1,0,Table_1[[#This Row],[Kävijämäärä b) aikuiset]]*Table_1[[#This Row],[Tapaamis-kerrat /osallistuja]])</f>
        <v>0</v>
      </c>
      <c r="AA421" s="387">
        <f>IF(Table_1[[#This Row],[Kokonaiskävijämäärä]]&lt;1,0,Table_1[[#This Row],[Kokonaiskävijämäärä]]*Table_1[[#This Row],[Tapaamis-kerrat /osallistuja]])</f>
        <v>0</v>
      </c>
      <c r="AB421" s="379" t="s">
        <v>57</v>
      </c>
      <c r="AC421" s="418"/>
      <c r="AD421" s="456"/>
      <c r="AE421" s="464"/>
      <c r="AF421" s="388" t="s">
        <v>57</v>
      </c>
      <c r="AG421" s="389" t="s">
        <v>57</v>
      </c>
      <c r="AH421" s="390" t="s">
        <v>57</v>
      </c>
      <c r="AI421" s="390" t="s">
        <v>57</v>
      </c>
      <c r="AJ421" s="391" t="s">
        <v>56</v>
      </c>
      <c r="AK421" s="392" t="s">
        <v>57</v>
      </c>
      <c r="AL421" s="392" t="s">
        <v>57</v>
      </c>
      <c r="AM421" s="392" t="s">
        <v>57</v>
      </c>
      <c r="AN421" s="393" t="s">
        <v>57</v>
      </c>
      <c r="AO421" s="394" t="s">
        <v>57</v>
      </c>
    </row>
    <row r="422" spans="1:41" ht="15.75" customHeight="1" x14ac:dyDescent="0.3">
      <c r="A422" s="395"/>
      <c r="B422" s="372"/>
      <c r="C422" s="396" t="s">
        <v>43</v>
      </c>
      <c r="D422" s="374" t="str">
        <f>IF(Table_1[[#This Row],[SISÄLLÖN NIMI]]="","",1)</f>
        <v/>
      </c>
      <c r="E422" s="397"/>
      <c r="F422" s="397"/>
      <c r="G422" s="373" t="s">
        <v>57</v>
      </c>
      <c r="H422" s="376" t="s">
        <v>57</v>
      </c>
      <c r="I422" s="398" t="s">
        <v>57</v>
      </c>
      <c r="J422" s="378" t="s">
        <v>47</v>
      </c>
      <c r="K422" s="399" t="s">
        <v>57</v>
      </c>
      <c r="L422" s="379" t="s">
        <v>57</v>
      </c>
      <c r="M422" s="400"/>
      <c r="N422" s="401" t="s">
        <v>57</v>
      </c>
      <c r="O422" s="382"/>
      <c r="P422" s="400"/>
      <c r="Q422" s="400"/>
      <c r="R422" s="402"/>
      <c r="S422" s="384">
        <f>IF(Table_1[[#This Row],[Kesto (min) /tapaaminen]]&lt;1,0,(Table_1[[#This Row],[Sisältöjen määrä 
]]*Table_1[[#This Row],[Kesto (min) /tapaaminen]]*Table_1[[#This Row],[Tapaamis-kerrat /osallistuja]]))</f>
        <v>0</v>
      </c>
      <c r="T422" s="356" t="str">
        <f>IF(Table_1[[#This Row],[SISÄLLÖN NIMI]]="","",IF(Table_1[[#This Row],[Toteutuminen]]="Ei osallistujia",0,IF(Table_1[[#This Row],[Toteutuminen]]="Peruttu",0,1)))</f>
        <v/>
      </c>
      <c r="U422" s="403"/>
      <c r="V422" s="404"/>
      <c r="W422" s="405"/>
      <c r="X422" s="387">
        <f>Table_1[[#This Row],[Kävijämäärä a) lapset]]+Table_1[[#This Row],[Kävijämäärä b) aikuiset]]</f>
        <v>0</v>
      </c>
      <c r="Y422" s="387">
        <f>IF(Table_1[[#This Row],[Kokonaiskävijämäärä]]&lt;1,0,Table_1[[#This Row],[Kävijämäärä a) lapset]]*Table_1[[#This Row],[Tapaamis-kerrat /osallistuja]])</f>
        <v>0</v>
      </c>
      <c r="Z422" s="387">
        <f>IF(Table_1[[#This Row],[Kokonaiskävijämäärä]]&lt;1,0,Table_1[[#This Row],[Kävijämäärä b) aikuiset]]*Table_1[[#This Row],[Tapaamis-kerrat /osallistuja]])</f>
        <v>0</v>
      </c>
      <c r="AA422" s="387">
        <f>IF(Table_1[[#This Row],[Kokonaiskävijämäärä]]&lt;1,0,Table_1[[#This Row],[Kokonaiskävijämäärä]]*Table_1[[#This Row],[Tapaamis-kerrat /osallistuja]])</f>
        <v>0</v>
      </c>
      <c r="AB422" s="379" t="s">
        <v>57</v>
      </c>
      <c r="AC422" s="418"/>
      <c r="AD422" s="456"/>
      <c r="AE422" s="464"/>
      <c r="AF422" s="388" t="s">
        <v>57</v>
      </c>
      <c r="AG422" s="389" t="s">
        <v>57</v>
      </c>
      <c r="AH422" s="390" t="s">
        <v>57</v>
      </c>
      <c r="AI422" s="390" t="s">
        <v>57</v>
      </c>
      <c r="AJ422" s="391" t="s">
        <v>56</v>
      </c>
      <c r="AK422" s="392" t="s">
        <v>57</v>
      </c>
      <c r="AL422" s="392" t="s">
        <v>57</v>
      </c>
      <c r="AM422" s="392" t="s">
        <v>57</v>
      </c>
      <c r="AN422" s="393" t="s">
        <v>57</v>
      </c>
      <c r="AO422" s="394" t="s">
        <v>57</v>
      </c>
    </row>
    <row r="423" spans="1:41" ht="15.75" customHeight="1" x14ac:dyDescent="0.3">
      <c r="A423" s="395"/>
      <c r="B423" s="372"/>
      <c r="C423" s="396" t="s">
        <v>43</v>
      </c>
      <c r="D423" s="374" t="str">
        <f>IF(Table_1[[#This Row],[SISÄLLÖN NIMI]]="","",1)</f>
        <v/>
      </c>
      <c r="E423" s="397"/>
      <c r="F423" s="397"/>
      <c r="G423" s="373" t="s">
        <v>57</v>
      </c>
      <c r="H423" s="376" t="s">
        <v>57</v>
      </c>
      <c r="I423" s="398" t="s">
        <v>57</v>
      </c>
      <c r="J423" s="378" t="s">
        <v>47</v>
      </c>
      <c r="K423" s="399" t="s">
        <v>57</v>
      </c>
      <c r="L423" s="379" t="s">
        <v>57</v>
      </c>
      <c r="M423" s="400"/>
      <c r="N423" s="401" t="s">
        <v>57</v>
      </c>
      <c r="O423" s="382"/>
      <c r="P423" s="400"/>
      <c r="Q423" s="400"/>
      <c r="R423" s="402"/>
      <c r="S423" s="384">
        <f>IF(Table_1[[#This Row],[Kesto (min) /tapaaminen]]&lt;1,0,(Table_1[[#This Row],[Sisältöjen määrä 
]]*Table_1[[#This Row],[Kesto (min) /tapaaminen]]*Table_1[[#This Row],[Tapaamis-kerrat /osallistuja]]))</f>
        <v>0</v>
      </c>
      <c r="T423" s="356" t="str">
        <f>IF(Table_1[[#This Row],[SISÄLLÖN NIMI]]="","",IF(Table_1[[#This Row],[Toteutuminen]]="Ei osallistujia",0,IF(Table_1[[#This Row],[Toteutuminen]]="Peruttu",0,1)))</f>
        <v/>
      </c>
      <c r="U423" s="403"/>
      <c r="V423" s="404"/>
      <c r="W423" s="405"/>
      <c r="X423" s="387">
        <f>Table_1[[#This Row],[Kävijämäärä a) lapset]]+Table_1[[#This Row],[Kävijämäärä b) aikuiset]]</f>
        <v>0</v>
      </c>
      <c r="Y423" s="387">
        <f>IF(Table_1[[#This Row],[Kokonaiskävijämäärä]]&lt;1,0,Table_1[[#This Row],[Kävijämäärä a) lapset]]*Table_1[[#This Row],[Tapaamis-kerrat /osallistuja]])</f>
        <v>0</v>
      </c>
      <c r="Z423" s="387">
        <f>IF(Table_1[[#This Row],[Kokonaiskävijämäärä]]&lt;1,0,Table_1[[#This Row],[Kävijämäärä b) aikuiset]]*Table_1[[#This Row],[Tapaamis-kerrat /osallistuja]])</f>
        <v>0</v>
      </c>
      <c r="AA423" s="387">
        <f>IF(Table_1[[#This Row],[Kokonaiskävijämäärä]]&lt;1,0,Table_1[[#This Row],[Kokonaiskävijämäärä]]*Table_1[[#This Row],[Tapaamis-kerrat /osallistuja]])</f>
        <v>0</v>
      </c>
      <c r="AB423" s="379" t="s">
        <v>57</v>
      </c>
      <c r="AC423" s="418"/>
      <c r="AD423" s="456"/>
      <c r="AE423" s="464"/>
      <c r="AF423" s="388" t="s">
        <v>57</v>
      </c>
      <c r="AG423" s="389" t="s">
        <v>57</v>
      </c>
      <c r="AH423" s="390" t="s">
        <v>57</v>
      </c>
      <c r="AI423" s="390" t="s">
        <v>57</v>
      </c>
      <c r="AJ423" s="391" t="s">
        <v>56</v>
      </c>
      <c r="AK423" s="392" t="s">
        <v>57</v>
      </c>
      <c r="AL423" s="392" t="s">
        <v>57</v>
      </c>
      <c r="AM423" s="392" t="s">
        <v>57</v>
      </c>
      <c r="AN423" s="393" t="s">
        <v>57</v>
      </c>
      <c r="AO423" s="394" t="s">
        <v>57</v>
      </c>
    </row>
    <row r="424" spans="1:41" ht="15.75" customHeight="1" x14ac:dyDescent="0.3">
      <c r="A424" s="395"/>
      <c r="B424" s="372"/>
      <c r="C424" s="396" t="s">
        <v>43</v>
      </c>
      <c r="D424" s="374" t="str">
        <f>IF(Table_1[[#This Row],[SISÄLLÖN NIMI]]="","",1)</f>
        <v/>
      </c>
      <c r="E424" s="397"/>
      <c r="F424" s="397"/>
      <c r="G424" s="373" t="s">
        <v>57</v>
      </c>
      <c r="H424" s="376" t="s">
        <v>57</v>
      </c>
      <c r="I424" s="398" t="s">
        <v>57</v>
      </c>
      <c r="J424" s="378" t="s">
        <v>47</v>
      </c>
      <c r="K424" s="399" t="s">
        <v>57</v>
      </c>
      <c r="L424" s="379" t="s">
        <v>57</v>
      </c>
      <c r="M424" s="400"/>
      <c r="N424" s="401" t="s">
        <v>57</v>
      </c>
      <c r="O424" s="382"/>
      <c r="P424" s="400"/>
      <c r="Q424" s="400"/>
      <c r="R424" s="402"/>
      <c r="S424" s="384">
        <f>IF(Table_1[[#This Row],[Kesto (min) /tapaaminen]]&lt;1,0,(Table_1[[#This Row],[Sisältöjen määrä 
]]*Table_1[[#This Row],[Kesto (min) /tapaaminen]]*Table_1[[#This Row],[Tapaamis-kerrat /osallistuja]]))</f>
        <v>0</v>
      </c>
      <c r="T424" s="356" t="str">
        <f>IF(Table_1[[#This Row],[SISÄLLÖN NIMI]]="","",IF(Table_1[[#This Row],[Toteutuminen]]="Ei osallistujia",0,IF(Table_1[[#This Row],[Toteutuminen]]="Peruttu",0,1)))</f>
        <v/>
      </c>
      <c r="U424" s="403"/>
      <c r="V424" s="404"/>
      <c r="W424" s="405"/>
      <c r="X424" s="387">
        <f>Table_1[[#This Row],[Kävijämäärä a) lapset]]+Table_1[[#This Row],[Kävijämäärä b) aikuiset]]</f>
        <v>0</v>
      </c>
      <c r="Y424" s="387">
        <f>IF(Table_1[[#This Row],[Kokonaiskävijämäärä]]&lt;1,0,Table_1[[#This Row],[Kävijämäärä a) lapset]]*Table_1[[#This Row],[Tapaamis-kerrat /osallistuja]])</f>
        <v>0</v>
      </c>
      <c r="Z424" s="387">
        <f>IF(Table_1[[#This Row],[Kokonaiskävijämäärä]]&lt;1,0,Table_1[[#This Row],[Kävijämäärä b) aikuiset]]*Table_1[[#This Row],[Tapaamis-kerrat /osallistuja]])</f>
        <v>0</v>
      </c>
      <c r="AA424" s="387">
        <f>IF(Table_1[[#This Row],[Kokonaiskävijämäärä]]&lt;1,0,Table_1[[#This Row],[Kokonaiskävijämäärä]]*Table_1[[#This Row],[Tapaamis-kerrat /osallistuja]])</f>
        <v>0</v>
      </c>
      <c r="AB424" s="379" t="s">
        <v>57</v>
      </c>
      <c r="AC424" s="418"/>
      <c r="AD424" s="456"/>
      <c r="AE424" s="464"/>
      <c r="AF424" s="388" t="s">
        <v>57</v>
      </c>
      <c r="AG424" s="389" t="s">
        <v>57</v>
      </c>
      <c r="AH424" s="390" t="s">
        <v>57</v>
      </c>
      <c r="AI424" s="390" t="s">
        <v>57</v>
      </c>
      <c r="AJ424" s="391" t="s">
        <v>56</v>
      </c>
      <c r="AK424" s="392" t="s">
        <v>57</v>
      </c>
      <c r="AL424" s="392" t="s">
        <v>57</v>
      </c>
      <c r="AM424" s="392" t="s">
        <v>57</v>
      </c>
      <c r="AN424" s="393" t="s">
        <v>57</v>
      </c>
      <c r="AO424" s="394" t="s">
        <v>57</v>
      </c>
    </row>
    <row r="425" spans="1:41" ht="15.75" customHeight="1" x14ac:dyDescent="0.3">
      <c r="A425" s="395"/>
      <c r="B425" s="372"/>
      <c r="C425" s="396" t="s">
        <v>43</v>
      </c>
      <c r="D425" s="374" t="str">
        <f>IF(Table_1[[#This Row],[SISÄLLÖN NIMI]]="","",1)</f>
        <v/>
      </c>
      <c r="E425" s="397"/>
      <c r="F425" s="397"/>
      <c r="G425" s="373" t="s">
        <v>57</v>
      </c>
      <c r="H425" s="376" t="s">
        <v>57</v>
      </c>
      <c r="I425" s="398" t="s">
        <v>57</v>
      </c>
      <c r="J425" s="378" t="s">
        <v>47</v>
      </c>
      <c r="K425" s="399" t="s">
        <v>57</v>
      </c>
      <c r="L425" s="379" t="s">
        <v>57</v>
      </c>
      <c r="M425" s="400"/>
      <c r="N425" s="401" t="s">
        <v>57</v>
      </c>
      <c r="O425" s="382"/>
      <c r="P425" s="400"/>
      <c r="Q425" s="400"/>
      <c r="R425" s="402"/>
      <c r="S425" s="384">
        <f>IF(Table_1[[#This Row],[Kesto (min) /tapaaminen]]&lt;1,0,(Table_1[[#This Row],[Sisältöjen määrä 
]]*Table_1[[#This Row],[Kesto (min) /tapaaminen]]*Table_1[[#This Row],[Tapaamis-kerrat /osallistuja]]))</f>
        <v>0</v>
      </c>
      <c r="T425" s="356" t="str">
        <f>IF(Table_1[[#This Row],[SISÄLLÖN NIMI]]="","",IF(Table_1[[#This Row],[Toteutuminen]]="Ei osallistujia",0,IF(Table_1[[#This Row],[Toteutuminen]]="Peruttu",0,1)))</f>
        <v/>
      </c>
      <c r="U425" s="403"/>
      <c r="V425" s="404"/>
      <c r="W425" s="405"/>
      <c r="X425" s="387">
        <f>Table_1[[#This Row],[Kävijämäärä a) lapset]]+Table_1[[#This Row],[Kävijämäärä b) aikuiset]]</f>
        <v>0</v>
      </c>
      <c r="Y425" s="387">
        <f>IF(Table_1[[#This Row],[Kokonaiskävijämäärä]]&lt;1,0,Table_1[[#This Row],[Kävijämäärä a) lapset]]*Table_1[[#This Row],[Tapaamis-kerrat /osallistuja]])</f>
        <v>0</v>
      </c>
      <c r="Z425" s="387">
        <f>IF(Table_1[[#This Row],[Kokonaiskävijämäärä]]&lt;1,0,Table_1[[#This Row],[Kävijämäärä b) aikuiset]]*Table_1[[#This Row],[Tapaamis-kerrat /osallistuja]])</f>
        <v>0</v>
      </c>
      <c r="AA425" s="387">
        <f>IF(Table_1[[#This Row],[Kokonaiskävijämäärä]]&lt;1,0,Table_1[[#This Row],[Kokonaiskävijämäärä]]*Table_1[[#This Row],[Tapaamis-kerrat /osallistuja]])</f>
        <v>0</v>
      </c>
      <c r="AB425" s="379" t="s">
        <v>57</v>
      </c>
      <c r="AC425" s="418"/>
      <c r="AD425" s="456"/>
      <c r="AE425" s="464"/>
      <c r="AF425" s="388" t="s">
        <v>57</v>
      </c>
      <c r="AG425" s="389" t="s">
        <v>57</v>
      </c>
      <c r="AH425" s="390" t="s">
        <v>57</v>
      </c>
      <c r="AI425" s="390" t="s">
        <v>57</v>
      </c>
      <c r="AJ425" s="391" t="s">
        <v>56</v>
      </c>
      <c r="AK425" s="392" t="s">
        <v>57</v>
      </c>
      <c r="AL425" s="392" t="s">
        <v>57</v>
      </c>
      <c r="AM425" s="392" t="s">
        <v>57</v>
      </c>
      <c r="AN425" s="393" t="s">
        <v>57</v>
      </c>
      <c r="AO425" s="394" t="s">
        <v>57</v>
      </c>
    </row>
    <row r="426" spans="1:41" ht="15.75" customHeight="1" x14ac:dyDescent="0.3">
      <c r="A426" s="395"/>
      <c r="B426" s="372"/>
      <c r="C426" s="396" t="s">
        <v>43</v>
      </c>
      <c r="D426" s="374" t="str">
        <f>IF(Table_1[[#This Row],[SISÄLLÖN NIMI]]="","",1)</f>
        <v/>
      </c>
      <c r="E426" s="397"/>
      <c r="F426" s="397"/>
      <c r="G426" s="373" t="s">
        <v>57</v>
      </c>
      <c r="H426" s="376" t="s">
        <v>57</v>
      </c>
      <c r="I426" s="398" t="s">
        <v>57</v>
      </c>
      <c r="J426" s="378" t="s">
        <v>47</v>
      </c>
      <c r="K426" s="399" t="s">
        <v>57</v>
      </c>
      <c r="L426" s="379" t="s">
        <v>57</v>
      </c>
      <c r="M426" s="400"/>
      <c r="N426" s="401" t="s">
        <v>57</v>
      </c>
      <c r="O426" s="382"/>
      <c r="P426" s="400"/>
      <c r="Q426" s="400"/>
      <c r="R426" s="402"/>
      <c r="S426" s="384">
        <f>IF(Table_1[[#This Row],[Kesto (min) /tapaaminen]]&lt;1,0,(Table_1[[#This Row],[Sisältöjen määrä 
]]*Table_1[[#This Row],[Kesto (min) /tapaaminen]]*Table_1[[#This Row],[Tapaamis-kerrat /osallistuja]]))</f>
        <v>0</v>
      </c>
      <c r="T426" s="356" t="str">
        <f>IF(Table_1[[#This Row],[SISÄLLÖN NIMI]]="","",IF(Table_1[[#This Row],[Toteutuminen]]="Ei osallistujia",0,IF(Table_1[[#This Row],[Toteutuminen]]="Peruttu",0,1)))</f>
        <v/>
      </c>
      <c r="U426" s="403"/>
      <c r="V426" s="404"/>
      <c r="W426" s="405"/>
      <c r="X426" s="387">
        <f>Table_1[[#This Row],[Kävijämäärä a) lapset]]+Table_1[[#This Row],[Kävijämäärä b) aikuiset]]</f>
        <v>0</v>
      </c>
      <c r="Y426" s="387">
        <f>IF(Table_1[[#This Row],[Kokonaiskävijämäärä]]&lt;1,0,Table_1[[#This Row],[Kävijämäärä a) lapset]]*Table_1[[#This Row],[Tapaamis-kerrat /osallistuja]])</f>
        <v>0</v>
      </c>
      <c r="Z426" s="387">
        <f>IF(Table_1[[#This Row],[Kokonaiskävijämäärä]]&lt;1,0,Table_1[[#This Row],[Kävijämäärä b) aikuiset]]*Table_1[[#This Row],[Tapaamis-kerrat /osallistuja]])</f>
        <v>0</v>
      </c>
      <c r="AA426" s="387">
        <f>IF(Table_1[[#This Row],[Kokonaiskävijämäärä]]&lt;1,0,Table_1[[#This Row],[Kokonaiskävijämäärä]]*Table_1[[#This Row],[Tapaamis-kerrat /osallistuja]])</f>
        <v>0</v>
      </c>
      <c r="AB426" s="379" t="s">
        <v>57</v>
      </c>
      <c r="AC426" s="418"/>
      <c r="AD426" s="456"/>
      <c r="AE426" s="464"/>
      <c r="AF426" s="388" t="s">
        <v>57</v>
      </c>
      <c r="AG426" s="389" t="s">
        <v>57</v>
      </c>
      <c r="AH426" s="390" t="s">
        <v>57</v>
      </c>
      <c r="AI426" s="390" t="s">
        <v>57</v>
      </c>
      <c r="AJ426" s="391" t="s">
        <v>56</v>
      </c>
      <c r="AK426" s="392" t="s">
        <v>57</v>
      </c>
      <c r="AL426" s="392" t="s">
        <v>57</v>
      </c>
      <c r="AM426" s="392" t="s">
        <v>57</v>
      </c>
      <c r="AN426" s="393" t="s">
        <v>57</v>
      </c>
      <c r="AO426" s="394" t="s">
        <v>57</v>
      </c>
    </row>
    <row r="427" spans="1:41" ht="15.75" customHeight="1" x14ac:dyDescent="0.3">
      <c r="A427" s="395"/>
      <c r="B427" s="372"/>
      <c r="C427" s="396" t="s">
        <v>43</v>
      </c>
      <c r="D427" s="374" t="str">
        <f>IF(Table_1[[#This Row],[SISÄLLÖN NIMI]]="","",1)</f>
        <v/>
      </c>
      <c r="E427" s="397"/>
      <c r="F427" s="397"/>
      <c r="G427" s="373" t="s">
        <v>57</v>
      </c>
      <c r="H427" s="376" t="s">
        <v>57</v>
      </c>
      <c r="I427" s="398" t="s">
        <v>57</v>
      </c>
      <c r="J427" s="378" t="s">
        <v>47</v>
      </c>
      <c r="K427" s="399" t="s">
        <v>57</v>
      </c>
      <c r="L427" s="379" t="s">
        <v>57</v>
      </c>
      <c r="M427" s="400"/>
      <c r="N427" s="401" t="s">
        <v>57</v>
      </c>
      <c r="O427" s="382"/>
      <c r="P427" s="400"/>
      <c r="Q427" s="400"/>
      <c r="R427" s="402"/>
      <c r="S427" s="384">
        <f>IF(Table_1[[#This Row],[Kesto (min) /tapaaminen]]&lt;1,0,(Table_1[[#This Row],[Sisältöjen määrä 
]]*Table_1[[#This Row],[Kesto (min) /tapaaminen]]*Table_1[[#This Row],[Tapaamis-kerrat /osallistuja]]))</f>
        <v>0</v>
      </c>
      <c r="T427" s="356" t="str">
        <f>IF(Table_1[[#This Row],[SISÄLLÖN NIMI]]="","",IF(Table_1[[#This Row],[Toteutuminen]]="Ei osallistujia",0,IF(Table_1[[#This Row],[Toteutuminen]]="Peruttu",0,1)))</f>
        <v/>
      </c>
      <c r="U427" s="403"/>
      <c r="V427" s="404"/>
      <c r="W427" s="405"/>
      <c r="X427" s="387">
        <f>Table_1[[#This Row],[Kävijämäärä a) lapset]]+Table_1[[#This Row],[Kävijämäärä b) aikuiset]]</f>
        <v>0</v>
      </c>
      <c r="Y427" s="387">
        <f>IF(Table_1[[#This Row],[Kokonaiskävijämäärä]]&lt;1,0,Table_1[[#This Row],[Kävijämäärä a) lapset]]*Table_1[[#This Row],[Tapaamis-kerrat /osallistuja]])</f>
        <v>0</v>
      </c>
      <c r="Z427" s="387">
        <f>IF(Table_1[[#This Row],[Kokonaiskävijämäärä]]&lt;1,0,Table_1[[#This Row],[Kävijämäärä b) aikuiset]]*Table_1[[#This Row],[Tapaamis-kerrat /osallistuja]])</f>
        <v>0</v>
      </c>
      <c r="AA427" s="387">
        <f>IF(Table_1[[#This Row],[Kokonaiskävijämäärä]]&lt;1,0,Table_1[[#This Row],[Kokonaiskävijämäärä]]*Table_1[[#This Row],[Tapaamis-kerrat /osallistuja]])</f>
        <v>0</v>
      </c>
      <c r="AB427" s="379" t="s">
        <v>57</v>
      </c>
      <c r="AC427" s="418"/>
      <c r="AD427" s="456"/>
      <c r="AE427" s="464"/>
      <c r="AF427" s="388" t="s">
        <v>57</v>
      </c>
      <c r="AG427" s="389" t="s">
        <v>57</v>
      </c>
      <c r="AH427" s="390" t="s">
        <v>57</v>
      </c>
      <c r="AI427" s="390" t="s">
        <v>57</v>
      </c>
      <c r="AJ427" s="391" t="s">
        <v>56</v>
      </c>
      <c r="AK427" s="392" t="s">
        <v>57</v>
      </c>
      <c r="AL427" s="392" t="s">
        <v>57</v>
      </c>
      <c r="AM427" s="392" t="s">
        <v>57</v>
      </c>
      <c r="AN427" s="393" t="s">
        <v>57</v>
      </c>
      <c r="AO427" s="394" t="s">
        <v>57</v>
      </c>
    </row>
    <row r="428" spans="1:41" ht="15.75" customHeight="1" x14ac:dyDescent="0.3">
      <c r="A428" s="395"/>
      <c r="B428" s="372"/>
      <c r="C428" s="396" t="s">
        <v>43</v>
      </c>
      <c r="D428" s="374" t="str">
        <f>IF(Table_1[[#This Row],[SISÄLLÖN NIMI]]="","",1)</f>
        <v/>
      </c>
      <c r="E428" s="397"/>
      <c r="F428" s="397"/>
      <c r="G428" s="373" t="s">
        <v>57</v>
      </c>
      <c r="H428" s="376" t="s">
        <v>57</v>
      </c>
      <c r="I428" s="398" t="s">
        <v>57</v>
      </c>
      <c r="J428" s="378" t="s">
        <v>47</v>
      </c>
      <c r="K428" s="399" t="s">
        <v>57</v>
      </c>
      <c r="L428" s="379" t="s">
        <v>57</v>
      </c>
      <c r="M428" s="400"/>
      <c r="N428" s="401" t="s">
        <v>57</v>
      </c>
      <c r="O428" s="382"/>
      <c r="P428" s="400"/>
      <c r="Q428" s="400"/>
      <c r="R428" s="402"/>
      <c r="S428" s="384">
        <f>IF(Table_1[[#This Row],[Kesto (min) /tapaaminen]]&lt;1,0,(Table_1[[#This Row],[Sisältöjen määrä 
]]*Table_1[[#This Row],[Kesto (min) /tapaaminen]]*Table_1[[#This Row],[Tapaamis-kerrat /osallistuja]]))</f>
        <v>0</v>
      </c>
      <c r="T428" s="356" t="str">
        <f>IF(Table_1[[#This Row],[SISÄLLÖN NIMI]]="","",IF(Table_1[[#This Row],[Toteutuminen]]="Ei osallistujia",0,IF(Table_1[[#This Row],[Toteutuminen]]="Peruttu",0,1)))</f>
        <v/>
      </c>
      <c r="U428" s="403"/>
      <c r="V428" s="404"/>
      <c r="W428" s="405"/>
      <c r="X428" s="387">
        <f>Table_1[[#This Row],[Kävijämäärä a) lapset]]+Table_1[[#This Row],[Kävijämäärä b) aikuiset]]</f>
        <v>0</v>
      </c>
      <c r="Y428" s="387">
        <f>IF(Table_1[[#This Row],[Kokonaiskävijämäärä]]&lt;1,0,Table_1[[#This Row],[Kävijämäärä a) lapset]]*Table_1[[#This Row],[Tapaamis-kerrat /osallistuja]])</f>
        <v>0</v>
      </c>
      <c r="Z428" s="387">
        <f>IF(Table_1[[#This Row],[Kokonaiskävijämäärä]]&lt;1,0,Table_1[[#This Row],[Kävijämäärä b) aikuiset]]*Table_1[[#This Row],[Tapaamis-kerrat /osallistuja]])</f>
        <v>0</v>
      </c>
      <c r="AA428" s="387">
        <f>IF(Table_1[[#This Row],[Kokonaiskävijämäärä]]&lt;1,0,Table_1[[#This Row],[Kokonaiskävijämäärä]]*Table_1[[#This Row],[Tapaamis-kerrat /osallistuja]])</f>
        <v>0</v>
      </c>
      <c r="AB428" s="379" t="s">
        <v>57</v>
      </c>
      <c r="AC428" s="418"/>
      <c r="AD428" s="456"/>
      <c r="AE428" s="464"/>
      <c r="AF428" s="388" t="s">
        <v>57</v>
      </c>
      <c r="AG428" s="389" t="s">
        <v>57</v>
      </c>
      <c r="AH428" s="390" t="s">
        <v>57</v>
      </c>
      <c r="AI428" s="390" t="s">
        <v>57</v>
      </c>
      <c r="AJ428" s="391" t="s">
        <v>56</v>
      </c>
      <c r="AK428" s="392" t="s">
        <v>57</v>
      </c>
      <c r="AL428" s="392" t="s">
        <v>57</v>
      </c>
      <c r="AM428" s="392" t="s">
        <v>57</v>
      </c>
      <c r="AN428" s="393" t="s">
        <v>57</v>
      </c>
      <c r="AO428" s="394" t="s">
        <v>57</v>
      </c>
    </row>
    <row r="429" spans="1:41" ht="15.75" customHeight="1" x14ac:dyDescent="0.3">
      <c r="A429" s="395"/>
      <c r="B429" s="372"/>
      <c r="C429" s="396" t="s">
        <v>43</v>
      </c>
      <c r="D429" s="374" t="str">
        <f>IF(Table_1[[#This Row],[SISÄLLÖN NIMI]]="","",1)</f>
        <v/>
      </c>
      <c r="E429" s="397"/>
      <c r="F429" s="397"/>
      <c r="G429" s="373" t="s">
        <v>57</v>
      </c>
      <c r="H429" s="376" t="s">
        <v>57</v>
      </c>
      <c r="I429" s="398" t="s">
        <v>57</v>
      </c>
      <c r="J429" s="378" t="s">
        <v>47</v>
      </c>
      <c r="K429" s="399" t="s">
        <v>57</v>
      </c>
      <c r="L429" s="379" t="s">
        <v>57</v>
      </c>
      <c r="M429" s="400"/>
      <c r="N429" s="401" t="s">
        <v>57</v>
      </c>
      <c r="O429" s="382"/>
      <c r="P429" s="400"/>
      <c r="Q429" s="400"/>
      <c r="R429" s="402"/>
      <c r="S429" s="384">
        <f>IF(Table_1[[#This Row],[Kesto (min) /tapaaminen]]&lt;1,0,(Table_1[[#This Row],[Sisältöjen määrä 
]]*Table_1[[#This Row],[Kesto (min) /tapaaminen]]*Table_1[[#This Row],[Tapaamis-kerrat /osallistuja]]))</f>
        <v>0</v>
      </c>
      <c r="T429" s="356" t="str">
        <f>IF(Table_1[[#This Row],[SISÄLLÖN NIMI]]="","",IF(Table_1[[#This Row],[Toteutuminen]]="Ei osallistujia",0,IF(Table_1[[#This Row],[Toteutuminen]]="Peruttu",0,1)))</f>
        <v/>
      </c>
      <c r="U429" s="403"/>
      <c r="V429" s="404"/>
      <c r="W429" s="405"/>
      <c r="X429" s="387">
        <f>Table_1[[#This Row],[Kävijämäärä a) lapset]]+Table_1[[#This Row],[Kävijämäärä b) aikuiset]]</f>
        <v>0</v>
      </c>
      <c r="Y429" s="387">
        <f>IF(Table_1[[#This Row],[Kokonaiskävijämäärä]]&lt;1,0,Table_1[[#This Row],[Kävijämäärä a) lapset]]*Table_1[[#This Row],[Tapaamis-kerrat /osallistuja]])</f>
        <v>0</v>
      </c>
      <c r="Z429" s="387">
        <f>IF(Table_1[[#This Row],[Kokonaiskävijämäärä]]&lt;1,0,Table_1[[#This Row],[Kävijämäärä b) aikuiset]]*Table_1[[#This Row],[Tapaamis-kerrat /osallistuja]])</f>
        <v>0</v>
      </c>
      <c r="AA429" s="387">
        <f>IF(Table_1[[#This Row],[Kokonaiskävijämäärä]]&lt;1,0,Table_1[[#This Row],[Kokonaiskävijämäärä]]*Table_1[[#This Row],[Tapaamis-kerrat /osallistuja]])</f>
        <v>0</v>
      </c>
      <c r="AB429" s="379" t="s">
        <v>57</v>
      </c>
      <c r="AC429" s="418"/>
      <c r="AD429" s="456"/>
      <c r="AE429" s="464"/>
      <c r="AF429" s="388" t="s">
        <v>57</v>
      </c>
      <c r="AG429" s="389" t="s">
        <v>57</v>
      </c>
      <c r="AH429" s="390" t="s">
        <v>57</v>
      </c>
      <c r="AI429" s="390" t="s">
        <v>57</v>
      </c>
      <c r="AJ429" s="391" t="s">
        <v>56</v>
      </c>
      <c r="AK429" s="392" t="s">
        <v>57</v>
      </c>
      <c r="AL429" s="392" t="s">
        <v>57</v>
      </c>
      <c r="AM429" s="392" t="s">
        <v>57</v>
      </c>
      <c r="AN429" s="393" t="s">
        <v>57</v>
      </c>
      <c r="AO429" s="394" t="s">
        <v>57</v>
      </c>
    </row>
    <row r="430" spans="1:41" ht="15.75" customHeight="1" x14ac:dyDescent="0.3">
      <c r="A430" s="395"/>
      <c r="B430" s="372"/>
      <c r="C430" s="396" t="s">
        <v>43</v>
      </c>
      <c r="D430" s="374" t="str">
        <f>IF(Table_1[[#This Row],[SISÄLLÖN NIMI]]="","",1)</f>
        <v/>
      </c>
      <c r="E430" s="397"/>
      <c r="F430" s="397"/>
      <c r="G430" s="373" t="s">
        <v>57</v>
      </c>
      <c r="H430" s="376" t="s">
        <v>57</v>
      </c>
      <c r="I430" s="398" t="s">
        <v>57</v>
      </c>
      <c r="J430" s="378" t="s">
        <v>47</v>
      </c>
      <c r="K430" s="399" t="s">
        <v>57</v>
      </c>
      <c r="L430" s="379" t="s">
        <v>57</v>
      </c>
      <c r="M430" s="400"/>
      <c r="N430" s="401" t="s">
        <v>57</v>
      </c>
      <c r="O430" s="382"/>
      <c r="P430" s="400"/>
      <c r="Q430" s="400"/>
      <c r="R430" s="402"/>
      <c r="S430" s="384">
        <f>IF(Table_1[[#This Row],[Kesto (min) /tapaaminen]]&lt;1,0,(Table_1[[#This Row],[Sisältöjen määrä 
]]*Table_1[[#This Row],[Kesto (min) /tapaaminen]]*Table_1[[#This Row],[Tapaamis-kerrat /osallistuja]]))</f>
        <v>0</v>
      </c>
      <c r="T430" s="356" t="str">
        <f>IF(Table_1[[#This Row],[SISÄLLÖN NIMI]]="","",IF(Table_1[[#This Row],[Toteutuminen]]="Ei osallistujia",0,IF(Table_1[[#This Row],[Toteutuminen]]="Peruttu",0,1)))</f>
        <v/>
      </c>
      <c r="U430" s="403"/>
      <c r="V430" s="404"/>
      <c r="W430" s="405"/>
      <c r="X430" s="387">
        <f>Table_1[[#This Row],[Kävijämäärä a) lapset]]+Table_1[[#This Row],[Kävijämäärä b) aikuiset]]</f>
        <v>0</v>
      </c>
      <c r="Y430" s="387">
        <f>IF(Table_1[[#This Row],[Kokonaiskävijämäärä]]&lt;1,0,Table_1[[#This Row],[Kävijämäärä a) lapset]]*Table_1[[#This Row],[Tapaamis-kerrat /osallistuja]])</f>
        <v>0</v>
      </c>
      <c r="Z430" s="387">
        <f>IF(Table_1[[#This Row],[Kokonaiskävijämäärä]]&lt;1,0,Table_1[[#This Row],[Kävijämäärä b) aikuiset]]*Table_1[[#This Row],[Tapaamis-kerrat /osallistuja]])</f>
        <v>0</v>
      </c>
      <c r="AA430" s="387">
        <f>IF(Table_1[[#This Row],[Kokonaiskävijämäärä]]&lt;1,0,Table_1[[#This Row],[Kokonaiskävijämäärä]]*Table_1[[#This Row],[Tapaamis-kerrat /osallistuja]])</f>
        <v>0</v>
      </c>
      <c r="AB430" s="379" t="s">
        <v>57</v>
      </c>
      <c r="AC430" s="418"/>
      <c r="AD430" s="456"/>
      <c r="AE430" s="464"/>
      <c r="AF430" s="388" t="s">
        <v>57</v>
      </c>
      <c r="AG430" s="389" t="s">
        <v>57</v>
      </c>
      <c r="AH430" s="390" t="s">
        <v>57</v>
      </c>
      <c r="AI430" s="390" t="s">
        <v>57</v>
      </c>
      <c r="AJ430" s="391" t="s">
        <v>56</v>
      </c>
      <c r="AK430" s="392" t="s">
        <v>57</v>
      </c>
      <c r="AL430" s="392" t="s">
        <v>57</v>
      </c>
      <c r="AM430" s="392" t="s">
        <v>57</v>
      </c>
      <c r="AN430" s="393" t="s">
        <v>57</v>
      </c>
      <c r="AO430" s="394" t="s">
        <v>57</v>
      </c>
    </row>
    <row r="431" spans="1:41" ht="15.75" customHeight="1" x14ac:dyDescent="0.3">
      <c r="A431" s="395"/>
      <c r="B431" s="372"/>
      <c r="C431" s="396" t="s">
        <v>43</v>
      </c>
      <c r="D431" s="374" t="str">
        <f>IF(Table_1[[#This Row],[SISÄLLÖN NIMI]]="","",1)</f>
        <v/>
      </c>
      <c r="E431" s="397"/>
      <c r="F431" s="397"/>
      <c r="G431" s="373" t="s">
        <v>57</v>
      </c>
      <c r="H431" s="376" t="s">
        <v>57</v>
      </c>
      <c r="I431" s="398" t="s">
        <v>57</v>
      </c>
      <c r="J431" s="378" t="s">
        <v>47</v>
      </c>
      <c r="K431" s="399" t="s">
        <v>57</v>
      </c>
      <c r="L431" s="379" t="s">
        <v>57</v>
      </c>
      <c r="M431" s="400"/>
      <c r="N431" s="401" t="s">
        <v>57</v>
      </c>
      <c r="O431" s="382"/>
      <c r="P431" s="400"/>
      <c r="Q431" s="400"/>
      <c r="R431" s="402"/>
      <c r="S431" s="384">
        <f>IF(Table_1[[#This Row],[Kesto (min) /tapaaminen]]&lt;1,0,(Table_1[[#This Row],[Sisältöjen määrä 
]]*Table_1[[#This Row],[Kesto (min) /tapaaminen]]*Table_1[[#This Row],[Tapaamis-kerrat /osallistuja]]))</f>
        <v>0</v>
      </c>
      <c r="T431" s="356" t="str">
        <f>IF(Table_1[[#This Row],[SISÄLLÖN NIMI]]="","",IF(Table_1[[#This Row],[Toteutuminen]]="Ei osallistujia",0,IF(Table_1[[#This Row],[Toteutuminen]]="Peruttu",0,1)))</f>
        <v/>
      </c>
      <c r="U431" s="403"/>
      <c r="V431" s="404"/>
      <c r="W431" s="405"/>
      <c r="X431" s="387">
        <f>Table_1[[#This Row],[Kävijämäärä a) lapset]]+Table_1[[#This Row],[Kävijämäärä b) aikuiset]]</f>
        <v>0</v>
      </c>
      <c r="Y431" s="387">
        <f>IF(Table_1[[#This Row],[Kokonaiskävijämäärä]]&lt;1,0,Table_1[[#This Row],[Kävijämäärä a) lapset]]*Table_1[[#This Row],[Tapaamis-kerrat /osallistuja]])</f>
        <v>0</v>
      </c>
      <c r="Z431" s="387">
        <f>IF(Table_1[[#This Row],[Kokonaiskävijämäärä]]&lt;1,0,Table_1[[#This Row],[Kävijämäärä b) aikuiset]]*Table_1[[#This Row],[Tapaamis-kerrat /osallistuja]])</f>
        <v>0</v>
      </c>
      <c r="AA431" s="387">
        <f>IF(Table_1[[#This Row],[Kokonaiskävijämäärä]]&lt;1,0,Table_1[[#This Row],[Kokonaiskävijämäärä]]*Table_1[[#This Row],[Tapaamis-kerrat /osallistuja]])</f>
        <v>0</v>
      </c>
      <c r="AB431" s="379" t="s">
        <v>57</v>
      </c>
      <c r="AC431" s="418"/>
      <c r="AD431" s="456"/>
      <c r="AE431" s="464"/>
      <c r="AF431" s="388" t="s">
        <v>57</v>
      </c>
      <c r="AG431" s="389" t="s">
        <v>57</v>
      </c>
      <c r="AH431" s="390" t="s">
        <v>57</v>
      </c>
      <c r="AI431" s="390" t="s">
        <v>57</v>
      </c>
      <c r="AJ431" s="391" t="s">
        <v>56</v>
      </c>
      <c r="AK431" s="392" t="s">
        <v>57</v>
      </c>
      <c r="AL431" s="392" t="s">
        <v>57</v>
      </c>
      <c r="AM431" s="392" t="s">
        <v>57</v>
      </c>
      <c r="AN431" s="393" t="s">
        <v>57</v>
      </c>
      <c r="AO431" s="394" t="s">
        <v>57</v>
      </c>
    </row>
    <row r="432" spans="1:41" ht="15.75" customHeight="1" x14ac:dyDescent="0.3">
      <c r="A432" s="395"/>
      <c r="B432" s="372"/>
      <c r="C432" s="396" t="s">
        <v>43</v>
      </c>
      <c r="D432" s="374" t="str">
        <f>IF(Table_1[[#This Row],[SISÄLLÖN NIMI]]="","",1)</f>
        <v/>
      </c>
      <c r="E432" s="397"/>
      <c r="F432" s="397"/>
      <c r="G432" s="373" t="s">
        <v>57</v>
      </c>
      <c r="H432" s="376" t="s">
        <v>57</v>
      </c>
      <c r="I432" s="398" t="s">
        <v>57</v>
      </c>
      <c r="J432" s="378" t="s">
        <v>47</v>
      </c>
      <c r="K432" s="399" t="s">
        <v>57</v>
      </c>
      <c r="L432" s="379" t="s">
        <v>57</v>
      </c>
      <c r="M432" s="400"/>
      <c r="N432" s="401" t="s">
        <v>57</v>
      </c>
      <c r="O432" s="382"/>
      <c r="P432" s="400"/>
      <c r="Q432" s="400"/>
      <c r="R432" s="402"/>
      <c r="S432" s="384">
        <f>IF(Table_1[[#This Row],[Kesto (min) /tapaaminen]]&lt;1,0,(Table_1[[#This Row],[Sisältöjen määrä 
]]*Table_1[[#This Row],[Kesto (min) /tapaaminen]]*Table_1[[#This Row],[Tapaamis-kerrat /osallistuja]]))</f>
        <v>0</v>
      </c>
      <c r="T432" s="356" t="str">
        <f>IF(Table_1[[#This Row],[SISÄLLÖN NIMI]]="","",IF(Table_1[[#This Row],[Toteutuminen]]="Ei osallistujia",0,IF(Table_1[[#This Row],[Toteutuminen]]="Peruttu",0,1)))</f>
        <v/>
      </c>
      <c r="U432" s="403"/>
      <c r="V432" s="404"/>
      <c r="W432" s="405"/>
      <c r="X432" s="387">
        <f>Table_1[[#This Row],[Kävijämäärä a) lapset]]+Table_1[[#This Row],[Kävijämäärä b) aikuiset]]</f>
        <v>0</v>
      </c>
      <c r="Y432" s="387">
        <f>IF(Table_1[[#This Row],[Kokonaiskävijämäärä]]&lt;1,0,Table_1[[#This Row],[Kävijämäärä a) lapset]]*Table_1[[#This Row],[Tapaamis-kerrat /osallistuja]])</f>
        <v>0</v>
      </c>
      <c r="Z432" s="387">
        <f>IF(Table_1[[#This Row],[Kokonaiskävijämäärä]]&lt;1,0,Table_1[[#This Row],[Kävijämäärä b) aikuiset]]*Table_1[[#This Row],[Tapaamis-kerrat /osallistuja]])</f>
        <v>0</v>
      </c>
      <c r="AA432" s="387">
        <f>IF(Table_1[[#This Row],[Kokonaiskävijämäärä]]&lt;1,0,Table_1[[#This Row],[Kokonaiskävijämäärä]]*Table_1[[#This Row],[Tapaamis-kerrat /osallistuja]])</f>
        <v>0</v>
      </c>
      <c r="AB432" s="379" t="s">
        <v>57</v>
      </c>
      <c r="AC432" s="418"/>
      <c r="AD432" s="456"/>
      <c r="AE432" s="464"/>
      <c r="AF432" s="388" t="s">
        <v>57</v>
      </c>
      <c r="AG432" s="389" t="s">
        <v>57</v>
      </c>
      <c r="AH432" s="390" t="s">
        <v>57</v>
      </c>
      <c r="AI432" s="390" t="s">
        <v>57</v>
      </c>
      <c r="AJ432" s="391" t="s">
        <v>56</v>
      </c>
      <c r="AK432" s="392" t="s">
        <v>57</v>
      </c>
      <c r="AL432" s="392" t="s">
        <v>57</v>
      </c>
      <c r="AM432" s="392" t="s">
        <v>57</v>
      </c>
      <c r="AN432" s="393" t="s">
        <v>57</v>
      </c>
      <c r="AO432" s="394" t="s">
        <v>57</v>
      </c>
    </row>
    <row r="433" spans="1:41" ht="15.75" customHeight="1" x14ac:dyDescent="0.3">
      <c r="A433" s="395"/>
      <c r="B433" s="372"/>
      <c r="C433" s="396" t="s">
        <v>43</v>
      </c>
      <c r="D433" s="374" t="str">
        <f>IF(Table_1[[#This Row],[SISÄLLÖN NIMI]]="","",1)</f>
        <v/>
      </c>
      <c r="E433" s="397"/>
      <c r="F433" s="397"/>
      <c r="G433" s="373" t="s">
        <v>57</v>
      </c>
      <c r="H433" s="376" t="s">
        <v>57</v>
      </c>
      <c r="I433" s="398" t="s">
        <v>57</v>
      </c>
      <c r="J433" s="378" t="s">
        <v>47</v>
      </c>
      <c r="K433" s="399" t="s">
        <v>57</v>
      </c>
      <c r="L433" s="379" t="s">
        <v>57</v>
      </c>
      <c r="M433" s="400"/>
      <c r="N433" s="401" t="s">
        <v>57</v>
      </c>
      <c r="O433" s="382"/>
      <c r="P433" s="400"/>
      <c r="Q433" s="400"/>
      <c r="R433" s="402"/>
      <c r="S433" s="384">
        <f>IF(Table_1[[#This Row],[Kesto (min) /tapaaminen]]&lt;1,0,(Table_1[[#This Row],[Sisältöjen määrä 
]]*Table_1[[#This Row],[Kesto (min) /tapaaminen]]*Table_1[[#This Row],[Tapaamis-kerrat /osallistuja]]))</f>
        <v>0</v>
      </c>
      <c r="T433" s="356" t="str">
        <f>IF(Table_1[[#This Row],[SISÄLLÖN NIMI]]="","",IF(Table_1[[#This Row],[Toteutuminen]]="Ei osallistujia",0,IF(Table_1[[#This Row],[Toteutuminen]]="Peruttu",0,1)))</f>
        <v/>
      </c>
      <c r="U433" s="403"/>
      <c r="V433" s="404"/>
      <c r="W433" s="405"/>
      <c r="X433" s="387">
        <f>Table_1[[#This Row],[Kävijämäärä a) lapset]]+Table_1[[#This Row],[Kävijämäärä b) aikuiset]]</f>
        <v>0</v>
      </c>
      <c r="Y433" s="387">
        <f>IF(Table_1[[#This Row],[Kokonaiskävijämäärä]]&lt;1,0,Table_1[[#This Row],[Kävijämäärä a) lapset]]*Table_1[[#This Row],[Tapaamis-kerrat /osallistuja]])</f>
        <v>0</v>
      </c>
      <c r="Z433" s="387">
        <f>IF(Table_1[[#This Row],[Kokonaiskävijämäärä]]&lt;1,0,Table_1[[#This Row],[Kävijämäärä b) aikuiset]]*Table_1[[#This Row],[Tapaamis-kerrat /osallistuja]])</f>
        <v>0</v>
      </c>
      <c r="AA433" s="387">
        <f>IF(Table_1[[#This Row],[Kokonaiskävijämäärä]]&lt;1,0,Table_1[[#This Row],[Kokonaiskävijämäärä]]*Table_1[[#This Row],[Tapaamis-kerrat /osallistuja]])</f>
        <v>0</v>
      </c>
      <c r="AB433" s="379" t="s">
        <v>57</v>
      </c>
      <c r="AC433" s="418"/>
      <c r="AD433" s="456"/>
      <c r="AE433" s="464"/>
      <c r="AF433" s="388" t="s">
        <v>57</v>
      </c>
      <c r="AG433" s="389" t="s">
        <v>57</v>
      </c>
      <c r="AH433" s="390" t="s">
        <v>57</v>
      </c>
      <c r="AI433" s="390" t="s">
        <v>57</v>
      </c>
      <c r="AJ433" s="391" t="s">
        <v>56</v>
      </c>
      <c r="AK433" s="392" t="s">
        <v>57</v>
      </c>
      <c r="AL433" s="392" t="s">
        <v>57</v>
      </c>
      <c r="AM433" s="392" t="s">
        <v>57</v>
      </c>
      <c r="AN433" s="393" t="s">
        <v>57</v>
      </c>
      <c r="AO433" s="394" t="s">
        <v>57</v>
      </c>
    </row>
    <row r="434" spans="1:41" ht="15.75" customHeight="1" x14ac:dyDescent="0.3">
      <c r="A434" s="395"/>
      <c r="B434" s="372"/>
      <c r="C434" s="396" t="s">
        <v>43</v>
      </c>
      <c r="D434" s="374" t="str">
        <f>IF(Table_1[[#This Row],[SISÄLLÖN NIMI]]="","",1)</f>
        <v/>
      </c>
      <c r="E434" s="397"/>
      <c r="F434" s="397"/>
      <c r="G434" s="373" t="s">
        <v>57</v>
      </c>
      <c r="H434" s="376" t="s">
        <v>57</v>
      </c>
      <c r="I434" s="398" t="s">
        <v>57</v>
      </c>
      <c r="J434" s="378" t="s">
        <v>47</v>
      </c>
      <c r="K434" s="399" t="s">
        <v>57</v>
      </c>
      <c r="L434" s="379" t="s">
        <v>57</v>
      </c>
      <c r="M434" s="400"/>
      <c r="N434" s="401" t="s">
        <v>57</v>
      </c>
      <c r="O434" s="382"/>
      <c r="P434" s="400"/>
      <c r="Q434" s="400"/>
      <c r="R434" s="402"/>
      <c r="S434" s="384">
        <f>IF(Table_1[[#This Row],[Kesto (min) /tapaaminen]]&lt;1,0,(Table_1[[#This Row],[Sisältöjen määrä 
]]*Table_1[[#This Row],[Kesto (min) /tapaaminen]]*Table_1[[#This Row],[Tapaamis-kerrat /osallistuja]]))</f>
        <v>0</v>
      </c>
      <c r="T434" s="356" t="str">
        <f>IF(Table_1[[#This Row],[SISÄLLÖN NIMI]]="","",IF(Table_1[[#This Row],[Toteutuminen]]="Ei osallistujia",0,IF(Table_1[[#This Row],[Toteutuminen]]="Peruttu",0,1)))</f>
        <v/>
      </c>
      <c r="U434" s="403"/>
      <c r="V434" s="404"/>
      <c r="W434" s="405"/>
      <c r="X434" s="387">
        <f>Table_1[[#This Row],[Kävijämäärä a) lapset]]+Table_1[[#This Row],[Kävijämäärä b) aikuiset]]</f>
        <v>0</v>
      </c>
      <c r="Y434" s="387">
        <f>IF(Table_1[[#This Row],[Kokonaiskävijämäärä]]&lt;1,0,Table_1[[#This Row],[Kävijämäärä a) lapset]]*Table_1[[#This Row],[Tapaamis-kerrat /osallistuja]])</f>
        <v>0</v>
      </c>
      <c r="Z434" s="387">
        <f>IF(Table_1[[#This Row],[Kokonaiskävijämäärä]]&lt;1,0,Table_1[[#This Row],[Kävijämäärä b) aikuiset]]*Table_1[[#This Row],[Tapaamis-kerrat /osallistuja]])</f>
        <v>0</v>
      </c>
      <c r="AA434" s="387">
        <f>IF(Table_1[[#This Row],[Kokonaiskävijämäärä]]&lt;1,0,Table_1[[#This Row],[Kokonaiskävijämäärä]]*Table_1[[#This Row],[Tapaamis-kerrat /osallistuja]])</f>
        <v>0</v>
      </c>
      <c r="AB434" s="379" t="s">
        <v>57</v>
      </c>
      <c r="AC434" s="418"/>
      <c r="AD434" s="456"/>
      <c r="AE434" s="464"/>
      <c r="AF434" s="388" t="s">
        <v>57</v>
      </c>
      <c r="AG434" s="389" t="s">
        <v>57</v>
      </c>
      <c r="AH434" s="390" t="s">
        <v>57</v>
      </c>
      <c r="AI434" s="390" t="s">
        <v>57</v>
      </c>
      <c r="AJ434" s="391" t="s">
        <v>56</v>
      </c>
      <c r="AK434" s="392" t="s">
        <v>57</v>
      </c>
      <c r="AL434" s="392" t="s">
        <v>57</v>
      </c>
      <c r="AM434" s="392" t="s">
        <v>57</v>
      </c>
      <c r="AN434" s="393" t="s">
        <v>57</v>
      </c>
      <c r="AO434" s="394" t="s">
        <v>57</v>
      </c>
    </row>
    <row r="435" spans="1:41" ht="15.75" customHeight="1" x14ac:dyDescent="0.3">
      <c r="A435" s="395"/>
      <c r="B435" s="372"/>
      <c r="C435" s="396" t="s">
        <v>43</v>
      </c>
      <c r="D435" s="374" t="str">
        <f>IF(Table_1[[#This Row],[SISÄLLÖN NIMI]]="","",1)</f>
        <v/>
      </c>
      <c r="E435" s="397"/>
      <c r="F435" s="397"/>
      <c r="G435" s="373" t="s">
        <v>57</v>
      </c>
      <c r="H435" s="376" t="s">
        <v>57</v>
      </c>
      <c r="I435" s="398" t="s">
        <v>57</v>
      </c>
      <c r="J435" s="378" t="s">
        <v>47</v>
      </c>
      <c r="K435" s="399" t="s">
        <v>57</v>
      </c>
      <c r="L435" s="379" t="s">
        <v>57</v>
      </c>
      <c r="M435" s="400"/>
      <c r="N435" s="401" t="s">
        <v>57</v>
      </c>
      <c r="O435" s="382"/>
      <c r="P435" s="400"/>
      <c r="Q435" s="400"/>
      <c r="R435" s="402"/>
      <c r="S435" s="384">
        <f>IF(Table_1[[#This Row],[Kesto (min) /tapaaminen]]&lt;1,0,(Table_1[[#This Row],[Sisältöjen määrä 
]]*Table_1[[#This Row],[Kesto (min) /tapaaminen]]*Table_1[[#This Row],[Tapaamis-kerrat /osallistuja]]))</f>
        <v>0</v>
      </c>
      <c r="T435" s="356" t="str">
        <f>IF(Table_1[[#This Row],[SISÄLLÖN NIMI]]="","",IF(Table_1[[#This Row],[Toteutuminen]]="Ei osallistujia",0,IF(Table_1[[#This Row],[Toteutuminen]]="Peruttu",0,1)))</f>
        <v/>
      </c>
      <c r="U435" s="403"/>
      <c r="V435" s="404"/>
      <c r="W435" s="405"/>
      <c r="X435" s="387">
        <f>Table_1[[#This Row],[Kävijämäärä a) lapset]]+Table_1[[#This Row],[Kävijämäärä b) aikuiset]]</f>
        <v>0</v>
      </c>
      <c r="Y435" s="387">
        <f>IF(Table_1[[#This Row],[Kokonaiskävijämäärä]]&lt;1,0,Table_1[[#This Row],[Kävijämäärä a) lapset]]*Table_1[[#This Row],[Tapaamis-kerrat /osallistuja]])</f>
        <v>0</v>
      </c>
      <c r="Z435" s="387">
        <f>IF(Table_1[[#This Row],[Kokonaiskävijämäärä]]&lt;1,0,Table_1[[#This Row],[Kävijämäärä b) aikuiset]]*Table_1[[#This Row],[Tapaamis-kerrat /osallistuja]])</f>
        <v>0</v>
      </c>
      <c r="AA435" s="387">
        <f>IF(Table_1[[#This Row],[Kokonaiskävijämäärä]]&lt;1,0,Table_1[[#This Row],[Kokonaiskävijämäärä]]*Table_1[[#This Row],[Tapaamis-kerrat /osallistuja]])</f>
        <v>0</v>
      </c>
      <c r="AB435" s="379" t="s">
        <v>57</v>
      </c>
      <c r="AC435" s="418"/>
      <c r="AD435" s="456"/>
      <c r="AE435" s="464"/>
      <c r="AF435" s="388" t="s">
        <v>57</v>
      </c>
      <c r="AG435" s="389" t="s">
        <v>57</v>
      </c>
      <c r="AH435" s="390" t="s">
        <v>57</v>
      </c>
      <c r="AI435" s="390" t="s">
        <v>57</v>
      </c>
      <c r="AJ435" s="391" t="s">
        <v>56</v>
      </c>
      <c r="AK435" s="392" t="s">
        <v>57</v>
      </c>
      <c r="AL435" s="392" t="s">
        <v>57</v>
      </c>
      <c r="AM435" s="392" t="s">
        <v>57</v>
      </c>
      <c r="AN435" s="393" t="s">
        <v>57</v>
      </c>
      <c r="AO435" s="394" t="s">
        <v>57</v>
      </c>
    </row>
    <row r="436" spans="1:41" ht="15.75" customHeight="1" x14ac:dyDescent="0.3">
      <c r="A436" s="395"/>
      <c r="B436" s="372"/>
      <c r="C436" s="396" t="s">
        <v>43</v>
      </c>
      <c r="D436" s="374" t="str">
        <f>IF(Table_1[[#This Row],[SISÄLLÖN NIMI]]="","",1)</f>
        <v/>
      </c>
      <c r="E436" s="397"/>
      <c r="F436" s="397"/>
      <c r="G436" s="373" t="s">
        <v>57</v>
      </c>
      <c r="H436" s="376" t="s">
        <v>57</v>
      </c>
      <c r="I436" s="398" t="s">
        <v>57</v>
      </c>
      <c r="J436" s="378" t="s">
        <v>47</v>
      </c>
      <c r="K436" s="399" t="s">
        <v>57</v>
      </c>
      <c r="L436" s="379" t="s">
        <v>57</v>
      </c>
      <c r="M436" s="400"/>
      <c r="N436" s="401" t="s">
        <v>57</v>
      </c>
      <c r="O436" s="382"/>
      <c r="P436" s="400"/>
      <c r="Q436" s="400"/>
      <c r="R436" s="402"/>
      <c r="S436" s="384">
        <f>IF(Table_1[[#This Row],[Kesto (min) /tapaaminen]]&lt;1,0,(Table_1[[#This Row],[Sisältöjen määrä 
]]*Table_1[[#This Row],[Kesto (min) /tapaaminen]]*Table_1[[#This Row],[Tapaamis-kerrat /osallistuja]]))</f>
        <v>0</v>
      </c>
      <c r="T436" s="356" t="str">
        <f>IF(Table_1[[#This Row],[SISÄLLÖN NIMI]]="","",IF(Table_1[[#This Row],[Toteutuminen]]="Ei osallistujia",0,IF(Table_1[[#This Row],[Toteutuminen]]="Peruttu",0,1)))</f>
        <v/>
      </c>
      <c r="U436" s="403"/>
      <c r="V436" s="404"/>
      <c r="W436" s="405"/>
      <c r="X436" s="387">
        <f>Table_1[[#This Row],[Kävijämäärä a) lapset]]+Table_1[[#This Row],[Kävijämäärä b) aikuiset]]</f>
        <v>0</v>
      </c>
      <c r="Y436" s="387">
        <f>IF(Table_1[[#This Row],[Kokonaiskävijämäärä]]&lt;1,0,Table_1[[#This Row],[Kävijämäärä a) lapset]]*Table_1[[#This Row],[Tapaamis-kerrat /osallistuja]])</f>
        <v>0</v>
      </c>
      <c r="Z436" s="387">
        <f>IF(Table_1[[#This Row],[Kokonaiskävijämäärä]]&lt;1,0,Table_1[[#This Row],[Kävijämäärä b) aikuiset]]*Table_1[[#This Row],[Tapaamis-kerrat /osallistuja]])</f>
        <v>0</v>
      </c>
      <c r="AA436" s="387">
        <f>IF(Table_1[[#This Row],[Kokonaiskävijämäärä]]&lt;1,0,Table_1[[#This Row],[Kokonaiskävijämäärä]]*Table_1[[#This Row],[Tapaamis-kerrat /osallistuja]])</f>
        <v>0</v>
      </c>
      <c r="AB436" s="379" t="s">
        <v>57</v>
      </c>
      <c r="AC436" s="418"/>
      <c r="AD436" s="456"/>
      <c r="AE436" s="464"/>
      <c r="AF436" s="388" t="s">
        <v>57</v>
      </c>
      <c r="AG436" s="389" t="s">
        <v>57</v>
      </c>
      <c r="AH436" s="390" t="s">
        <v>57</v>
      </c>
      <c r="AI436" s="390" t="s">
        <v>57</v>
      </c>
      <c r="AJ436" s="391" t="s">
        <v>56</v>
      </c>
      <c r="AK436" s="392" t="s">
        <v>57</v>
      </c>
      <c r="AL436" s="392" t="s">
        <v>57</v>
      </c>
      <c r="AM436" s="392" t="s">
        <v>57</v>
      </c>
      <c r="AN436" s="393" t="s">
        <v>57</v>
      </c>
      <c r="AO436" s="394" t="s">
        <v>57</v>
      </c>
    </row>
    <row r="437" spans="1:41" ht="15.75" customHeight="1" x14ac:dyDescent="0.3">
      <c r="A437" s="395"/>
      <c r="B437" s="372"/>
      <c r="C437" s="396" t="s">
        <v>43</v>
      </c>
      <c r="D437" s="374" t="str">
        <f>IF(Table_1[[#This Row],[SISÄLLÖN NIMI]]="","",1)</f>
        <v/>
      </c>
      <c r="E437" s="397"/>
      <c r="F437" s="397"/>
      <c r="G437" s="373" t="s">
        <v>57</v>
      </c>
      <c r="H437" s="376" t="s">
        <v>57</v>
      </c>
      <c r="I437" s="398" t="s">
        <v>57</v>
      </c>
      <c r="J437" s="378" t="s">
        <v>47</v>
      </c>
      <c r="K437" s="399" t="s">
        <v>57</v>
      </c>
      <c r="L437" s="379" t="s">
        <v>57</v>
      </c>
      <c r="M437" s="400"/>
      <c r="N437" s="401" t="s">
        <v>57</v>
      </c>
      <c r="O437" s="382"/>
      <c r="P437" s="400"/>
      <c r="Q437" s="400"/>
      <c r="R437" s="402"/>
      <c r="S437" s="384">
        <f>IF(Table_1[[#This Row],[Kesto (min) /tapaaminen]]&lt;1,0,(Table_1[[#This Row],[Sisältöjen määrä 
]]*Table_1[[#This Row],[Kesto (min) /tapaaminen]]*Table_1[[#This Row],[Tapaamis-kerrat /osallistuja]]))</f>
        <v>0</v>
      </c>
      <c r="T437" s="356" t="str">
        <f>IF(Table_1[[#This Row],[SISÄLLÖN NIMI]]="","",IF(Table_1[[#This Row],[Toteutuminen]]="Ei osallistujia",0,IF(Table_1[[#This Row],[Toteutuminen]]="Peruttu",0,1)))</f>
        <v/>
      </c>
      <c r="U437" s="403"/>
      <c r="V437" s="404"/>
      <c r="W437" s="405"/>
      <c r="X437" s="387">
        <f>Table_1[[#This Row],[Kävijämäärä a) lapset]]+Table_1[[#This Row],[Kävijämäärä b) aikuiset]]</f>
        <v>0</v>
      </c>
      <c r="Y437" s="387">
        <f>IF(Table_1[[#This Row],[Kokonaiskävijämäärä]]&lt;1,0,Table_1[[#This Row],[Kävijämäärä a) lapset]]*Table_1[[#This Row],[Tapaamis-kerrat /osallistuja]])</f>
        <v>0</v>
      </c>
      <c r="Z437" s="387">
        <f>IF(Table_1[[#This Row],[Kokonaiskävijämäärä]]&lt;1,0,Table_1[[#This Row],[Kävijämäärä b) aikuiset]]*Table_1[[#This Row],[Tapaamis-kerrat /osallistuja]])</f>
        <v>0</v>
      </c>
      <c r="AA437" s="387">
        <f>IF(Table_1[[#This Row],[Kokonaiskävijämäärä]]&lt;1,0,Table_1[[#This Row],[Kokonaiskävijämäärä]]*Table_1[[#This Row],[Tapaamis-kerrat /osallistuja]])</f>
        <v>0</v>
      </c>
      <c r="AB437" s="379" t="s">
        <v>57</v>
      </c>
      <c r="AC437" s="418"/>
      <c r="AD437" s="456"/>
      <c r="AE437" s="464"/>
      <c r="AF437" s="388" t="s">
        <v>57</v>
      </c>
      <c r="AG437" s="389" t="s">
        <v>57</v>
      </c>
      <c r="AH437" s="390" t="s">
        <v>57</v>
      </c>
      <c r="AI437" s="390" t="s">
        <v>57</v>
      </c>
      <c r="AJ437" s="391" t="s">
        <v>56</v>
      </c>
      <c r="AK437" s="392" t="s">
        <v>57</v>
      </c>
      <c r="AL437" s="392" t="s">
        <v>57</v>
      </c>
      <c r="AM437" s="392" t="s">
        <v>57</v>
      </c>
      <c r="AN437" s="393" t="s">
        <v>57</v>
      </c>
      <c r="AO437" s="394" t="s">
        <v>57</v>
      </c>
    </row>
    <row r="438" spans="1:41" ht="15.75" customHeight="1" x14ac:dyDescent="0.3">
      <c r="A438" s="395"/>
      <c r="B438" s="372"/>
      <c r="C438" s="396" t="s">
        <v>43</v>
      </c>
      <c r="D438" s="374" t="str">
        <f>IF(Table_1[[#This Row],[SISÄLLÖN NIMI]]="","",1)</f>
        <v/>
      </c>
      <c r="E438" s="397"/>
      <c r="F438" s="397"/>
      <c r="G438" s="373" t="s">
        <v>57</v>
      </c>
      <c r="H438" s="376" t="s">
        <v>57</v>
      </c>
      <c r="I438" s="398" t="s">
        <v>57</v>
      </c>
      <c r="J438" s="378" t="s">
        <v>47</v>
      </c>
      <c r="K438" s="399" t="s">
        <v>57</v>
      </c>
      <c r="L438" s="379" t="s">
        <v>57</v>
      </c>
      <c r="M438" s="400"/>
      <c r="N438" s="401" t="s">
        <v>57</v>
      </c>
      <c r="O438" s="382"/>
      <c r="P438" s="400"/>
      <c r="Q438" s="400"/>
      <c r="R438" s="402"/>
      <c r="S438" s="384">
        <f>IF(Table_1[[#This Row],[Kesto (min) /tapaaminen]]&lt;1,0,(Table_1[[#This Row],[Sisältöjen määrä 
]]*Table_1[[#This Row],[Kesto (min) /tapaaminen]]*Table_1[[#This Row],[Tapaamis-kerrat /osallistuja]]))</f>
        <v>0</v>
      </c>
      <c r="T438" s="356" t="str">
        <f>IF(Table_1[[#This Row],[SISÄLLÖN NIMI]]="","",IF(Table_1[[#This Row],[Toteutuminen]]="Ei osallistujia",0,IF(Table_1[[#This Row],[Toteutuminen]]="Peruttu",0,1)))</f>
        <v/>
      </c>
      <c r="U438" s="403"/>
      <c r="V438" s="404"/>
      <c r="W438" s="405"/>
      <c r="X438" s="387">
        <f>Table_1[[#This Row],[Kävijämäärä a) lapset]]+Table_1[[#This Row],[Kävijämäärä b) aikuiset]]</f>
        <v>0</v>
      </c>
      <c r="Y438" s="387">
        <f>IF(Table_1[[#This Row],[Kokonaiskävijämäärä]]&lt;1,0,Table_1[[#This Row],[Kävijämäärä a) lapset]]*Table_1[[#This Row],[Tapaamis-kerrat /osallistuja]])</f>
        <v>0</v>
      </c>
      <c r="Z438" s="387">
        <f>IF(Table_1[[#This Row],[Kokonaiskävijämäärä]]&lt;1,0,Table_1[[#This Row],[Kävijämäärä b) aikuiset]]*Table_1[[#This Row],[Tapaamis-kerrat /osallistuja]])</f>
        <v>0</v>
      </c>
      <c r="AA438" s="387">
        <f>IF(Table_1[[#This Row],[Kokonaiskävijämäärä]]&lt;1,0,Table_1[[#This Row],[Kokonaiskävijämäärä]]*Table_1[[#This Row],[Tapaamis-kerrat /osallistuja]])</f>
        <v>0</v>
      </c>
      <c r="AB438" s="379" t="s">
        <v>57</v>
      </c>
      <c r="AC438" s="418"/>
      <c r="AD438" s="456"/>
      <c r="AE438" s="464"/>
      <c r="AF438" s="388" t="s">
        <v>57</v>
      </c>
      <c r="AG438" s="389" t="s">
        <v>57</v>
      </c>
      <c r="AH438" s="390" t="s">
        <v>57</v>
      </c>
      <c r="AI438" s="390" t="s">
        <v>57</v>
      </c>
      <c r="AJ438" s="391" t="s">
        <v>56</v>
      </c>
      <c r="AK438" s="392" t="s">
        <v>57</v>
      </c>
      <c r="AL438" s="392" t="s">
        <v>57</v>
      </c>
      <c r="AM438" s="392" t="s">
        <v>57</v>
      </c>
      <c r="AN438" s="393" t="s">
        <v>57</v>
      </c>
      <c r="AO438" s="394" t="s">
        <v>57</v>
      </c>
    </row>
    <row r="439" spans="1:41" ht="15.75" customHeight="1" x14ac:dyDescent="0.3">
      <c r="A439" s="395"/>
      <c r="B439" s="372"/>
      <c r="C439" s="396" t="s">
        <v>43</v>
      </c>
      <c r="D439" s="374" t="str">
        <f>IF(Table_1[[#This Row],[SISÄLLÖN NIMI]]="","",1)</f>
        <v/>
      </c>
      <c r="E439" s="397"/>
      <c r="F439" s="397"/>
      <c r="G439" s="373" t="s">
        <v>57</v>
      </c>
      <c r="H439" s="376" t="s">
        <v>57</v>
      </c>
      <c r="I439" s="398" t="s">
        <v>57</v>
      </c>
      <c r="J439" s="378" t="s">
        <v>47</v>
      </c>
      <c r="K439" s="399" t="s">
        <v>57</v>
      </c>
      <c r="L439" s="379" t="s">
        <v>57</v>
      </c>
      <c r="M439" s="400"/>
      <c r="N439" s="401" t="s">
        <v>57</v>
      </c>
      <c r="O439" s="382"/>
      <c r="P439" s="400"/>
      <c r="Q439" s="400"/>
      <c r="R439" s="402"/>
      <c r="S439" s="384">
        <f>IF(Table_1[[#This Row],[Kesto (min) /tapaaminen]]&lt;1,0,(Table_1[[#This Row],[Sisältöjen määrä 
]]*Table_1[[#This Row],[Kesto (min) /tapaaminen]]*Table_1[[#This Row],[Tapaamis-kerrat /osallistuja]]))</f>
        <v>0</v>
      </c>
      <c r="T439" s="356" t="str">
        <f>IF(Table_1[[#This Row],[SISÄLLÖN NIMI]]="","",IF(Table_1[[#This Row],[Toteutuminen]]="Ei osallistujia",0,IF(Table_1[[#This Row],[Toteutuminen]]="Peruttu",0,1)))</f>
        <v/>
      </c>
      <c r="U439" s="403"/>
      <c r="V439" s="404"/>
      <c r="W439" s="405"/>
      <c r="X439" s="387">
        <f>Table_1[[#This Row],[Kävijämäärä a) lapset]]+Table_1[[#This Row],[Kävijämäärä b) aikuiset]]</f>
        <v>0</v>
      </c>
      <c r="Y439" s="387">
        <f>IF(Table_1[[#This Row],[Kokonaiskävijämäärä]]&lt;1,0,Table_1[[#This Row],[Kävijämäärä a) lapset]]*Table_1[[#This Row],[Tapaamis-kerrat /osallistuja]])</f>
        <v>0</v>
      </c>
      <c r="Z439" s="387">
        <f>IF(Table_1[[#This Row],[Kokonaiskävijämäärä]]&lt;1,0,Table_1[[#This Row],[Kävijämäärä b) aikuiset]]*Table_1[[#This Row],[Tapaamis-kerrat /osallistuja]])</f>
        <v>0</v>
      </c>
      <c r="AA439" s="387">
        <f>IF(Table_1[[#This Row],[Kokonaiskävijämäärä]]&lt;1,0,Table_1[[#This Row],[Kokonaiskävijämäärä]]*Table_1[[#This Row],[Tapaamis-kerrat /osallistuja]])</f>
        <v>0</v>
      </c>
      <c r="AB439" s="379" t="s">
        <v>57</v>
      </c>
      <c r="AC439" s="418"/>
      <c r="AD439" s="456"/>
      <c r="AE439" s="464"/>
      <c r="AF439" s="388" t="s">
        <v>57</v>
      </c>
      <c r="AG439" s="389" t="s">
        <v>57</v>
      </c>
      <c r="AH439" s="390" t="s">
        <v>57</v>
      </c>
      <c r="AI439" s="390" t="s">
        <v>57</v>
      </c>
      <c r="AJ439" s="391" t="s">
        <v>56</v>
      </c>
      <c r="AK439" s="392" t="s">
        <v>57</v>
      </c>
      <c r="AL439" s="392" t="s">
        <v>57</v>
      </c>
      <c r="AM439" s="392" t="s">
        <v>57</v>
      </c>
      <c r="AN439" s="393" t="s">
        <v>57</v>
      </c>
      <c r="AO439" s="394" t="s">
        <v>57</v>
      </c>
    </row>
    <row r="440" spans="1:41" ht="15.75" customHeight="1" x14ac:dyDescent="0.3">
      <c r="A440" s="395"/>
      <c r="B440" s="372"/>
      <c r="C440" s="396" t="s">
        <v>43</v>
      </c>
      <c r="D440" s="374" t="str">
        <f>IF(Table_1[[#This Row],[SISÄLLÖN NIMI]]="","",1)</f>
        <v/>
      </c>
      <c r="E440" s="397"/>
      <c r="F440" s="397"/>
      <c r="G440" s="373" t="s">
        <v>57</v>
      </c>
      <c r="H440" s="376" t="s">
        <v>57</v>
      </c>
      <c r="I440" s="398" t="s">
        <v>57</v>
      </c>
      <c r="J440" s="378" t="s">
        <v>47</v>
      </c>
      <c r="K440" s="399" t="s">
        <v>57</v>
      </c>
      <c r="L440" s="379" t="s">
        <v>57</v>
      </c>
      <c r="M440" s="400"/>
      <c r="N440" s="401" t="s">
        <v>57</v>
      </c>
      <c r="O440" s="382"/>
      <c r="P440" s="400"/>
      <c r="Q440" s="400"/>
      <c r="R440" s="402"/>
      <c r="S440" s="384">
        <f>IF(Table_1[[#This Row],[Kesto (min) /tapaaminen]]&lt;1,0,(Table_1[[#This Row],[Sisältöjen määrä 
]]*Table_1[[#This Row],[Kesto (min) /tapaaminen]]*Table_1[[#This Row],[Tapaamis-kerrat /osallistuja]]))</f>
        <v>0</v>
      </c>
      <c r="T440" s="356" t="str">
        <f>IF(Table_1[[#This Row],[SISÄLLÖN NIMI]]="","",IF(Table_1[[#This Row],[Toteutuminen]]="Ei osallistujia",0,IF(Table_1[[#This Row],[Toteutuminen]]="Peruttu",0,1)))</f>
        <v/>
      </c>
      <c r="U440" s="403"/>
      <c r="V440" s="404"/>
      <c r="W440" s="405"/>
      <c r="X440" s="387">
        <f>Table_1[[#This Row],[Kävijämäärä a) lapset]]+Table_1[[#This Row],[Kävijämäärä b) aikuiset]]</f>
        <v>0</v>
      </c>
      <c r="Y440" s="387">
        <f>IF(Table_1[[#This Row],[Kokonaiskävijämäärä]]&lt;1,0,Table_1[[#This Row],[Kävijämäärä a) lapset]]*Table_1[[#This Row],[Tapaamis-kerrat /osallistuja]])</f>
        <v>0</v>
      </c>
      <c r="Z440" s="387">
        <f>IF(Table_1[[#This Row],[Kokonaiskävijämäärä]]&lt;1,0,Table_1[[#This Row],[Kävijämäärä b) aikuiset]]*Table_1[[#This Row],[Tapaamis-kerrat /osallistuja]])</f>
        <v>0</v>
      </c>
      <c r="AA440" s="387">
        <f>IF(Table_1[[#This Row],[Kokonaiskävijämäärä]]&lt;1,0,Table_1[[#This Row],[Kokonaiskävijämäärä]]*Table_1[[#This Row],[Tapaamis-kerrat /osallistuja]])</f>
        <v>0</v>
      </c>
      <c r="AB440" s="379" t="s">
        <v>57</v>
      </c>
      <c r="AC440" s="418"/>
      <c r="AD440" s="456"/>
      <c r="AE440" s="464"/>
      <c r="AF440" s="388" t="s">
        <v>57</v>
      </c>
      <c r="AG440" s="389" t="s">
        <v>57</v>
      </c>
      <c r="AH440" s="390" t="s">
        <v>57</v>
      </c>
      <c r="AI440" s="390" t="s">
        <v>57</v>
      </c>
      <c r="AJ440" s="391" t="s">
        <v>56</v>
      </c>
      <c r="AK440" s="392" t="s">
        <v>57</v>
      </c>
      <c r="AL440" s="392" t="s">
        <v>57</v>
      </c>
      <c r="AM440" s="392" t="s">
        <v>57</v>
      </c>
      <c r="AN440" s="393" t="s">
        <v>57</v>
      </c>
      <c r="AO440" s="394" t="s">
        <v>57</v>
      </c>
    </row>
    <row r="441" spans="1:41" ht="15.75" customHeight="1" x14ac:dyDescent="0.3">
      <c r="A441" s="395"/>
      <c r="B441" s="372"/>
      <c r="C441" s="396" t="s">
        <v>43</v>
      </c>
      <c r="D441" s="374" t="str">
        <f>IF(Table_1[[#This Row],[SISÄLLÖN NIMI]]="","",1)</f>
        <v/>
      </c>
      <c r="E441" s="397"/>
      <c r="F441" s="397"/>
      <c r="G441" s="373" t="s">
        <v>57</v>
      </c>
      <c r="H441" s="376" t="s">
        <v>57</v>
      </c>
      <c r="I441" s="398" t="s">
        <v>57</v>
      </c>
      <c r="J441" s="378" t="s">
        <v>47</v>
      </c>
      <c r="K441" s="399" t="s">
        <v>57</v>
      </c>
      <c r="L441" s="379" t="s">
        <v>57</v>
      </c>
      <c r="M441" s="400"/>
      <c r="N441" s="401" t="s">
        <v>57</v>
      </c>
      <c r="O441" s="382"/>
      <c r="P441" s="400"/>
      <c r="Q441" s="400"/>
      <c r="R441" s="402"/>
      <c r="S441" s="384">
        <f>IF(Table_1[[#This Row],[Kesto (min) /tapaaminen]]&lt;1,0,(Table_1[[#This Row],[Sisältöjen määrä 
]]*Table_1[[#This Row],[Kesto (min) /tapaaminen]]*Table_1[[#This Row],[Tapaamis-kerrat /osallistuja]]))</f>
        <v>0</v>
      </c>
      <c r="T441" s="356" t="str">
        <f>IF(Table_1[[#This Row],[SISÄLLÖN NIMI]]="","",IF(Table_1[[#This Row],[Toteutuminen]]="Ei osallistujia",0,IF(Table_1[[#This Row],[Toteutuminen]]="Peruttu",0,1)))</f>
        <v/>
      </c>
      <c r="U441" s="403"/>
      <c r="V441" s="404"/>
      <c r="W441" s="405"/>
      <c r="X441" s="387">
        <f>Table_1[[#This Row],[Kävijämäärä a) lapset]]+Table_1[[#This Row],[Kävijämäärä b) aikuiset]]</f>
        <v>0</v>
      </c>
      <c r="Y441" s="387">
        <f>IF(Table_1[[#This Row],[Kokonaiskävijämäärä]]&lt;1,0,Table_1[[#This Row],[Kävijämäärä a) lapset]]*Table_1[[#This Row],[Tapaamis-kerrat /osallistuja]])</f>
        <v>0</v>
      </c>
      <c r="Z441" s="387">
        <f>IF(Table_1[[#This Row],[Kokonaiskävijämäärä]]&lt;1,0,Table_1[[#This Row],[Kävijämäärä b) aikuiset]]*Table_1[[#This Row],[Tapaamis-kerrat /osallistuja]])</f>
        <v>0</v>
      </c>
      <c r="AA441" s="387">
        <f>IF(Table_1[[#This Row],[Kokonaiskävijämäärä]]&lt;1,0,Table_1[[#This Row],[Kokonaiskävijämäärä]]*Table_1[[#This Row],[Tapaamis-kerrat /osallistuja]])</f>
        <v>0</v>
      </c>
      <c r="AB441" s="379" t="s">
        <v>57</v>
      </c>
      <c r="AC441" s="418"/>
      <c r="AD441" s="456"/>
      <c r="AE441" s="464"/>
      <c r="AF441" s="388" t="s">
        <v>57</v>
      </c>
      <c r="AG441" s="389" t="s">
        <v>57</v>
      </c>
      <c r="AH441" s="390" t="s">
        <v>57</v>
      </c>
      <c r="AI441" s="390" t="s">
        <v>57</v>
      </c>
      <c r="AJ441" s="391" t="s">
        <v>56</v>
      </c>
      <c r="AK441" s="392" t="s">
        <v>57</v>
      </c>
      <c r="AL441" s="392" t="s">
        <v>57</v>
      </c>
      <c r="AM441" s="392" t="s">
        <v>57</v>
      </c>
      <c r="AN441" s="393" t="s">
        <v>57</v>
      </c>
      <c r="AO441" s="394" t="s">
        <v>57</v>
      </c>
    </row>
    <row r="442" spans="1:41" ht="15.75" customHeight="1" x14ac:dyDescent="0.3">
      <c r="A442" s="395"/>
      <c r="B442" s="372"/>
      <c r="C442" s="396" t="s">
        <v>43</v>
      </c>
      <c r="D442" s="374" t="str">
        <f>IF(Table_1[[#This Row],[SISÄLLÖN NIMI]]="","",1)</f>
        <v/>
      </c>
      <c r="E442" s="397"/>
      <c r="F442" s="397"/>
      <c r="G442" s="373" t="s">
        <v>57</v>
      </c>
      <c r="H442" s="376" t="s">
        <v>57</v>
      </c>
      <c r="I442" s="398" t="s">
        <v>57</v>
      </c>
      <c r="J442" s="378" t="s">
        <v>47</v>
      </c>
      <c r="K442" s="399" t="s">
        <v>57</v>
      </c>
      <c r="L442" s="379" t="s">
        <v>57</v>
      </c>
      <c r="M442" s="400"/>
      <c r="N442" s="401" t="s">
        <v>57</v>
      </c>
      <c r="O442" s="382"/>
      <c r="P442" s="400"/>
      <c r="Q442" s="400"/>
      <c r="R442" s="402"/>
      <c r="S442" s="384">
        <f>IF(Table_1[[#This Row],[Kesto (min) /tapaaminen]]&lt;1,0,(Table_1[[#This Row],[Sisältöjen määrä 
]]*Table_1[[#This Row],[Kesto (min) /tapaaminen]]*Table_1[[#This Row],[Tapaamis-kerrat /osallistuja]]))</f>
        <v>0</v>
      </c>
      <c r="T442" s="356" t="str">
        <f>IF(Table_1[[#This Row],[SISÄLLÖN NIMI]]="","",IF(Table_1[[#This Row],[Toteutuminen]]="Ei osallistujia",0,IF(Table_1[[#This Row],[Toteutuminen]]="Peruttu",0,1)))</f>
        <v/>
      </c>
      <c r="U442" s="403"/>
      <c r="V442" s="404"/>
      <c r="W442" s="405"/>
      <c r="X442" s="387">
        <f>Table_1[[#This Row],[Kävijämäärä a) lapset]]+Table_1[[#This Row],[Kävijämäärä b) aikuiset]]</f>
        <v>0</v>
      </c>
      <c r="Y442" s="387">
        <f>IF(Table_1[[#This Row],[Kokonaiskävijämäärä]]&lt;1,0,Table_1[[#This Row],[Kävijämäärä a) lapset]]*Table_1[[#This Row],[Tapaamis-kerrat /osallistuja]])</f>
        <v>0</v>
      </c>
      <c r="Z442" s="387">
        <f>IF(Table_1[[#This Row],[Kokonaiskävijämäärä]]&lt;1,0,Table_1[[#This Row],[Kävijämäärä b) aikuiset]]*Table_1[[#This Row],[Tapaamis-kerrat /osallistuja]])</f>
        <v>0</v>
      </c>
      <c r="AA442" s="387">
        <f>IF(Table_1[[#This Row],[Kokonaiskävijämäärä]]&lt;1,0,Table_1[[#This Row],[Kokonaiskävijämäärä]]*Table_1[[#This Row],[Tapaamis-kerrat /osallistuja]])</f>
        <v>0</v>
      </c>
      <c r="AB442" s="379" t="s">
        <v>57</v>
      </c>
      <c r="AC442" s="418"/>
      <c r="AD442" s="456"/>
      <c r="AE442" s="464"/>
      <c r="AF442" s="388" t="s">
        <v>57</v>
      </c>
      <c r="AG442" s="389" t="s">
        <v>57</v>
      </c>
      <c r="AH442" s="390" t="s">
        <v>57</v>
      </c>
      <c r="AI442" s="390" t="s">
        <v>57</v>
      </c>
      <c r="AJ442" s="391" t="s">
        <v>56</v>
      </c>
      <c r="AK442" s="392" t="s">
        <v>57</v>
      </c>
      <c r="AL442" s="392" t="s">
        <v>57</v>
      </c>
      <c r="AM442" s="392" t="s">
        <v>57</v>
      </c>
      <c r="AN442" s="393" t="s">
        <v>57</v>
      </c>
      <c r="AO442" s="394" t="s">
        <v>57</v>
      </c>
    </row>
    <row r="443" spans="1:41" ht="15.75" customHeight="1" x14ac:dyDescent="0.3">
      <c r="A443" s="395"/>
      <c r="B443" s="372"/>
      <c r="C443" s="396" t="s">
        <v>43</v>
      </c>
      <c r="D443" s="374" t="str">
        <f>IF(Table_1[[#This Row],[SISÄLLÖN NIMI]]="","",1)</f>
        <v/>
      </c>
      <c r="E443" s="397"/>
      <c r="F443" s="397"/>
      <c r="G443" s="373" t="s">
        <v>57</v>
      </c>
      <c r="H443" s="376" t="s">
        <v>57</v>
      </c>
      <c r="I443" s="398" t="s">
        <v>57</v>
      </c>
      <c r="J443" s="378" t="s">
        <v>47</v>
      </c>
      <c r="K443" s="399" t="s">
        <v>57</v>
      </c>
      <c r="L443" s="379" t="s">
        <v>57</v>
      </c>
      <c r="M443" s="400"/>
      <c r="N443" s="401" t="s">
        <v>57</v>
      </c>
      <c r="O443" s="382"/>
      <c r="P443" s="400"/>
      <c r="Q443" s="400"/>
      <c r="R443" s="402"/>
      <c r="S443" s="384">
        <f>IF(Table_1[[#This Row],[Kesto (min) /tapaaminen]]&lt;1,0,(Table_1[[#This Row],[Sisältöjen määrä 
]]*Table_1[[#This Row],[Kesto (min) /tapaaminen]]*Table_1[[#This Row],[Tapaamis-kerrat /osallistuja]]))</f>
        <v>0</v>
      </c>
      <c r="T443" s="356" t="str">
        <f>IF(Table_1[[#This Row],[SISÄLLÖN NIMI]]="","",IF(Table_1[[#This Row],[Toteutuminen]]="Ei osallistujia",0,IF(Table_1[[#This Row],[Toteutuminen]]="Peruttu",0,1)))</f>
        <v/>
      </c>
      <c r="U443" s="403"/>
      <c r="V443" s="404"/>
      <c r="W443" s="405"/>
      <c r="X443" s="387">
        <f>Table_1[[#This Row],[Kävijämäärä a) lapset]]+Table_1[[#This Row],[Kävijämäärä b) aikuiset]]</f>
        <v>0</v>
      </c>
      <c r="Y443" s="387">
        <f>IF(Table_1[[#This Row],[Kokonaiskävijämäärä]]&lt;1,0,Table_1[[#This Row],[Kävijämäärä a) lapset]]*Table_1[[#This Row],[Tapaamis-kerrat /osallistuja]])</f>
        <v>0</v>
      </c>
      <c r="Z443" s="387">
        <f>IF(Table_1[[#This Row],[Kokonaiskävijämäärä]]&lt;1,0,Table_1[[#This Row],[Kävijämäärä b) aikuiset]]*Table_1[[#This Row],[Tapaamis-kerrat /osallistuja]])</f>
        <v>0</v>
      </c>
      <c r="AA443" s="387">
        <f>IF(Table_1[[#This Row],[Kokonaiskävijämäärä]]&lt;1,0,Table_1[[#This Row],[Kokonaiskävijämäärä]]*Table_1[[#This Row],[Tapaamis-kerrat /osallistuja]])</f>
        <v>0</v>
      </c>
      <c r="AB443" s="379" t="s">
        <v>57</v>
      </c>
      <c r="AC443" s="418"/>
      <c r="AD443" s="456"/>
      <c r="AE443" s="464"/>
      <c r="AF443" s="388" t="s">
        <v>57</v>
      </c>
      <c r="AG443" s="389" t="s">
        <v>57</v>
      </c>
      <c r="AH443" s="390" t="s">
        <v>57</v>
      </c>
      <c r="AI443" s="390" t="s">
        <v>57</v>
      </c>
      <c r="AJ443" s="391" t="s">
        <v>56</v>
      </c>
      <c r="AK443" s="392" t="s">
        <v>57</v>
      </c>
      <c r="AL443" s="392" t="s">
        <v>57</v>
      </c>
      <c r="AM443" s="392" t="s">
        <v>57</v>
      </c>
      <c r="AN443" s="393" t="s">
        <v>57</v>
      </c>
      <c r="AO443" s="394" t="s">
        <v>57</v>
      </c>
    </row>
    <row r="444" spans="1:41" ht="15.75" customHeight="1" x14ac:dyDescent="0.3">
      <c r="A444" s="395"/>
      <c r="B444" s="372"/>
      <c r="C444" s="396" t="s">
        <v>43</v>
      </c>
      <c r="D444" s="374" t="str">
        <f>IF(Table_1[[#This Row],[SISÄLLÖN NIMI]]="","",1)</f>
        <v/>
      </c>
      <c r="E444" s="397"/>
      <c r="F444" s="397"/>
      <c r="G444" s="373" t="s">
        <v>57</v>
      </c>
      <c r="H444" s="376" t="s">
        <v>57</v>
      </c>
      <c r="I444" s="398" t="s">
        <v>57</v>
      </c>
      <c r="J444" s="378" t="s">
        <v>47</v>
      </c>
      <c r="K444" s="399" t="s">
        <v>57</v>
      </c>
      <c r="L444" s="379" t="s">
        <v>57</v>
      </c>
      <c r="M444" s="400"/>
      <c r="N444" s="401" t="s">
        <v>57</v>
      </c>
      <c r="O444" s="382"/>
      <c r="P444" s="400"/>
      <c r="Q444" s="400"/>
      <c r="R444" s="402"/>
      <c r="S444" s="384">
        <f>IF(Table_1[[#This Row],[Kesto (min) /tapaaminen]]&lt;1,0,(Table_1[[#This Row],[Sisältöjen määrä 
]]*Table_1[[#This Row],[Kesto (min) /tapaaminen]]*Table_1[[#This Row],[Tapaamis-kerrat /osallistuja]]))</f>
        <v>0</v>
      </c>
      <c r="T444" s="356" t="str">
        <f>IF(Table_1[[#This Row],[SISÄLLÖN NIMI]]="","",IF(Table_1[[#This Row],[Toteutuminen]]="Ei osallistujia",0,IF(Table_1[[#This Row],[Toteutuminen]]="Peruttu",0,1)))</f>
        <v/>
      </c>
      <c r="U444" s="403"/>
      <c r="V444" s="404"/>
      <c r="W444" s="405"/>
      <c r="X444" s="387">
        <f>Table_1[[#This Row],[Kävijämäärä a) lapset]]+Table_1[[#This Row],[Kävijämäärä b) aikuiset]]</f>
        <v>0</v>
      </c>
      <c r="Y444" s="387">
        <f>IF(Table_1[[#This Row],[Kokonaiskävijämäärä]]&lt;1,0,Table_1[[#This Row],[Kävijämäärä a) lapset]]*Table_1[[#This Row],[Tapaamis-kerrat /osallistuja]])</f>
        <v>0</v>
      </c>
      <c r="Z444" s="387">
        <f>IF(Table_1[[#This Row],[Kokonaiskävijämäärä]]&lt;1,0,Table_1[[#This Row],[Kävijämäärä b) aikuiset]]*Table_1[[#This Row],[Tapaamis-kerrat /osallistuja]])</f>
        <v>0</v>
      </c>
      <c r="AA444" s="387">
        <f>IF(Table_1[[#This Row],[Kokonaiskävijämäärä]]&lt;1,0,Table_1[[#This Row],[Kokonaiskävijämäärä]]*Table_1[[#This Row],[Tapaamis-kerrat /osallistuja]])</f>
        <v>0</v>
      </c>
      <c r="AB444" s="379" t="s">
        <v>57</v>
      </c>
      <c r="AC444" s="418"/>
      <c r="AD444" s="456"/>
      <c r="AE444" s="464"/>
      <c r="AF444" s="388" t="s">
        <v>57</v>
      </c>
      <c r="AG444" s="389" t="s">
        <v>57</v>
      </c>
      <c r="AH444" s="390" t="s">
        <v>57</v>
      </c>
      <c r="AI444" s="390" t="s">
        <v>57</v>
      </c>
      <c r="AJ444" s="391" t="s">
        <v>56</v>
      </c>
      <c r="AK444" s="392" t="s">
        <v>57</v>
      </c>
      <c r="AL444" s="392" t="s">
        <v>57</v>
      </c>
      <c r="AM444" s="392" t="s">
        <v>57</v>
      </c>
      <c r="AN444" s="393" t="s">
        <v>57</v>
      </c>
      <c r="AO444" s="394" t="s">
        <v>57</v>
      </c>
    </row>
    <row r="445" spans="1:41" ht="15.75" customHeight="1" x14ac:dyDescent="0.3">
      <c r="A445" s="395"/>
      <c r="B445" s="372"/>
      <c r="C445" s="396" t="s">
        <v>43</v>
      </c>
      <c r="D445" s="374" t="str">
        <f>IF(Table_1[[#This Row],[SISÄLLÖN NIMI]]="","",1)</f>
        <v/>
      </c>
      <c r="E445" s="397"/>
      <c r="F445" s="397"/>
      <c r="G445" s="373" t="s">
        <v>57</v>
      </c>
      <c r="H445" s="376" t="s">
        <v>57</v>
      </c>
      <c r="I445" s="398" t="s">
        <v>57</v>
      </c>
      <c r="J445" s="378" t="s">
        <v>47</v>
      </c>
      <c r="K445" s="399" t="s">
        <v>57</v>
      </c>
      <c r="L445" s="379" t="s">
        <v>57</v>
      </c>
      <c r="M445" s="400"/>
      <c r="N445" s="401" t="s">
        <v>57</v>
      </c>
      <c r="O445" s="382"/>
      <c r="P445" s="400"/>
      <c r="Q445" s="400"/>
      <c r="R445" s="402"/>
      <c r="S445" s="384">
        <f>IF(Table_1[[#This Row],[Kesto (min) /tapaaminen]]&lt;1,0,(Table_1[[#This Row],[Sisältöjen määrä 
]]*Table_1[[#This Row],[Kesto (min) /tapaaminen]]*Table_1[[#This Row],[Tapaamis-kerrat /osallistuja]]))</f>
        <v>0</v>
      </c>
      <c r="T445" s="356" t="str">
        <f>IF(Table_1[[#This Row],[SISÄLLÖN NIMI]]="","",IF(Table_1[[#This Row],[Toteutuminen]]="Ei osallistujia",0,IF(Table_1[[#This Row],[Toteutuminen]]="Peruttu",0,1)))</f>
        <v/>
      </c>
      <c r="U445" s="403"/>
      <c r="V445" s="404"/>
      <c r="W445" s="405"/>
      <c r="X445" s="387">
        <f>Table_1[[#This Row],[Kävijämäärä a) lapset]]+Table_1[[#This Row],[Kävijämäärä b) aikuiset]]</f>
        <v>0</v>
      </c>
      <c r="Y445" s="387">
        <f>IF(Table_1[[#This Row],[Kokonaiskävijämäärä]]&lt;1,0,Table_1[[#This Row],[Kävijämäärä a) lapset]]*Table_1[[#This Row],[Tapaamis-kerrat /osallistuja]])</f>
        <v>0</v>
      </c>
      <c r="Z445" s="387">
        <f>IF(Table_1[[#This Row],[Kokonaiskävijämäärä]]&lt;1,0,Table_1[[#This Row],[Kävijämäärä b) aikuiset]]*Table_1[[#This Row],[Tapaamis-kerrat /osallistuja]])</f>
        <v>0</v>
      </c>
      <c r="AA445" s="387">
        <f>IF(Table_1[[#This Row],[Kokonaiskävijämäärä]]&lt;1,0,Table_1[[#This Row],[Kokonaiskävijämäärä]]*Table_1[[#This Row],[Tapaamis-kerrat /osallistuja]])</f>
        <v>0</v>
      </c>
      <c r="AB445" s="379" t="s">
        <v>57</v>
      </c>
      <c r="AC445" s="418"/>
      <c r="AD445" s="456"/>
      <c r="AE445" s="464"/>
      <c r="AF445" s="388" t="s">
        <v>57</v>
      </c>
      <c r="AG445" s="389" t="s">
        <v>57</v>
      </c>
      <c r="AH445" s="390" t="s">
        <v>57</v>
      </c>
      <c r="AI445" s="390" t="s">
        <v>57</v>
      </c>
      <c r="AJ445" s="391" t="s">
        <v>56</v>
      </c>
      <c r="AK445" s="392" t="s">
        <v>57</v>
      </c>
      <c r="AL445" s="392" t="s">
        <v>57</v>
      </c>
      <c r="AM445" s="392" t="s">
        <v>57</v>
      </c>
      <c r="AN445" s="393" t="s">
        <v>57</v>
      </c>
      <c r="AO445" s="394" t="s">
        <v>57</v>
      </c>
    </row>
    <row r="446" spans="1:41" ht="15.75" customHeight="1" x14ac:dyDescent="0.3">
      <c r="A446" s="395"/>
      <c r="B446" s="372"/>
      <c r="C446" s="396" t="s">
        <v>43</v>
      </c>
      <c r="D446" s="374" t="str">
        <f>IF(Table_1[[#This Row],[SISÄLLÖN NIMI]]="","",1)</f>
        <v/>
      </c>
      <c r="E446" s="397"/>
      <c r="F446" s="397"/>
      <c r="G446" s="373" t="s">
        <v>57</v>
      </c>
      <c r="H446" s="376" t="s">
        <v>57</v>
      </c>
      <c r="I446" s="398" t="s">
        <v>57</v>
      </c>
      <c r="J446" s="378" t="s">
        <v>47</v>
      </c>
      <c r="K446" s="399" t="s">
        <v>57</v>
      </c>
      <c r="L446" s="379" t="s">
        <v>57</v>
      </c>
      <c r="M446" s="400"/>
      <c r="N446" s="401" t="s">
        <v>57</v>
      </c>
      <c r="O446" s="382"/>
      <c r="P446" s="400"/>
      <c r="Q446" s="400"/>
      <c r="R446" s="402"/>
      <c r="S446" s="384">
        <f>IF(Table_1[[#This Row],[Kesto (min) /tapaaminen]]&lt;1,0,(Table_1[[#This Row],[Sisältöjen määrä 
]]*Table_1[[#This Row],[Kesto (min) /tapaaminen]]*Table_1[[#This Row],[Tapaamis-kerrat /osallistuja]]))</f>
        <v>0</v>
      </c>
      <c r="T446" s="356" t="str">
        <f>IF(Table_1[[#This Row],[SISÄLLÖN NIMI]]="","",IF(Table_1[[#This Row],[Toteutuminen]]="Ei osallistujia",0,IF(Table_1[[#This Row],[Toteutuminen]]="Peruttu",0,1)))</f>
        <v/>
      </c>
      <c r="U446" s="403"/>
      <c r="V446" s="404"/>
      <c r="W446" s="405"/>
      <c r="X446" s="387">
        <f>Table_1[[#This Row],[Kävijämäärä a) lapset]]+Table_1[[#This Row],[Kävijämäärä b) aikuiset]]</f>
        <v>0</v>
      </c>
      <c r="Y446" s="387">
        <f>IF(Table_1[[#This Row],[Kokonaiskävijämäärä]]&lt;1,0,Table_1[[#This Row],[Kävijämäärä a) lapset]]*Table_1[[#This Row],[Tapaamis-kerrat /osallistuja]])</f>
        <v>0</v>
      </c>
      <c r="Z446" s="387">
        <f>IF(Table_1[[#This Row],[Kokonaiskävijämäärä]]&lt;1,0,Table_1[[#This Row],[Kävijämäärä b) aikuiset]]*Table_1[[#This Row],[Tapaamis-kerrat /osallistuja]])</f>
        <v>0</v>
      </c>
      <c r="AA446" s="387">
        <f>IF(Table_1[[#This Row],[Kokonaiskävijämäärä]]&lt;1,0,Table_1[[#This Row],[Kokonaiskävijämäärä]]*Table_1[[#This Row],[Tapaamis-kerrat /osallistuja]])</f>
        <v>0</v>
      </c>
      <c r="AB446" s="379" t="s">
        <v>57</v>
      </c>
      <c r="AC446" s="418"/>
      <c r="AD446" s="456"/>
      <c r="AE446" s="464"/>
      <c r="AF446" s="388" t="s">
        <v>57</v>
      </c>
      <c r="AG446" s="389" t="s">
        <v>57</v>
      </c>
      <c r="AH446" s="390" t="s">
        <v>57</v>
      </c>
      <c r="AI446" s="390" t="s">
        <v>57</v>
      </c>
      <c r="AJ446" s="391" t="s">
        <v>56</v>
      </c>
      <c r="AK446" s="392" t="s">
        <v>57</v>
      </c>
      <c r="AL446" s="392" t="s">
        <v>57</v>
      </c>
      <c r="AM446" s="392" t="s">
        <v>57</v>
      </c>
      <c r="AN446" s="393" t="s">
        <v>57</v>
      </c>
      <c r="AO446" s="394" t="s">
        <v>57</v>
      </c>
    </row>
    <row r="447" spans="1:41" ht="15.75" customHeight="1" x14ac:dyDescent="0.3">
      <c r="A447" s="395"/>
      <c r="B447" s="372"/>
      <c r="C447" s="396" t="s">
        <v>43</v>
      </c>
      <c r="D447" s="374" t="str">
        <f>IF(Table_1[[#This Row],[SISÄLLÖN NIMI]]="","",1)</f>
        <v/>
      </c>
      <c r="E447" s="397"/>
      <c r="F447" s="397"/>
      <c r="G447" s="373" t="s">
        <v>57</v>
      </c>
      <c r="H447" s="376" t="s">
        <v>57</v>
      </c>
      <c r="I447" s="398" t="s">
        <v>57</v>
      </c>
      <c r="J447" s="378" t="s">
        <v>47</v>
      </c>
      <c r="K447" s="399" t="s">
        <v>57</v>
      </c>
      <c r="L447" s="379" t="s">
        <v>57</v>
      </c>
      <c r="M447" s="400"/>
      <c r="N447" s="401" t="s">
        <v>57</v>
      </c>
      <c r="O447" s="382"/>
      <c r="P447" s="400"/>
      <c r="Q447" s="400"/>
      <c r="R447" s="402"/>
      <c r="S447" s="384">
        <f>IF(Table_1[[#This Row],[Kesto (min) /tapaaminen]]&lt;1,0,(Table_1[[#This Row],[Sisältöjen määrä 
]]*Table_1[[#This Row],[Kesto (min) /tapaaminen]]*Table_1[[#This Row],[Tapaamis-kerrat /osallistuja]]))</f>
        <v>0</v>
      </c>
      <c r="T447" s="356" t="str">
        <f>IF(Table_1[[#This Row],[SISÄLLÖN NIMI]]="","",IF(Table_1[[#This Row],[Toteutuminen]]="Ei osallistujia",0,IF(Table_1[[#This Row],[Toteutuminen]]="Peruttu",0,1)))</f>
        <v/>
      </c>
      <c r="U447" s="403"/>
      <c r="V447" s="404"/>
      <c r="W447" s="405"/>
      <c r="X447" s="387">
        <f>Table_1[[#This Row],[Kävijämäärä a) lapset]]+Table_1[[#This Row],[Kävijämäärä b) aikuiset]]</f>
        <v>0</v>
      </c>
      <c r="Y447" s="387">
        <f>IF(Table_1[[#This Row],[Kokonaiskävijämäärä]]&lt;1,0,Table_1[[#This Row],[Kävijämäärä a) lapset]]*Table_1[[#This Row],[Tapaamis-kerrat /osallistuja]])</f>
        <v>0</v>
      </c>
      <c r="Z447" s="387">
        <f>IF(Table_1[[#This Row],[Kokonaiskävijämäärä]]&lt;1,0,Table_1[[#This Row],[Kävijämäärä b) aikuiset]]*Table_1[[#This Row],[Tapaamis-kerrat /osallistuja]])</f>
        <v>0</v>
      </c>
      <c r="AA447" s="387">
        <f>IF(Table_1[[#This Row],[Kokonaiskävijämäärä]]&lt;1,0,Table_1[[#This Row],[Kokonaiskävijämäärä]]*Table_1[[#This Row],[Tapaamis-kerrat /osallistuja]])</f>
        <v>0</v>
      </c>
      <c r="AB447" s="379" t="s">
        <v>57</v>
      </c>
      <c r="AC447" s="418"/>
      <c r="AD447" s="456"/>
      <c r="AE447" s="464"/>
      <c r="AF447" s="388" t="s">
        <v>57</v>
      </c>
      <c r="AG447" s="389" t="s">
        <v>57</v>
      </c>
      <c r="AH447" s="390" t="s">
        <v>57</v>
      </c>
      <c r="AI447" s="390" t="s">
        <v>57</v>
      </c>
      <c r="AJ447" s="391" t="s">
        <v>56</v>
      </c>
      <c r="AK447" s="392" t="s">
        <v>57</v>
      </c>
      <c r="AL447" s="392" t="s">
        <v>57</v>
      </c>
      <c r="AM447" s="392" t="s">
        <v>57</v>
      </c>
      <c r="AN447" s="393" t="s">
        <v>57</v>
      </c>
      <c r="AO447" s="394" t="s">
        <v>57</v>
      </c>
    </row>
    <row r="448" spans="1:41" ht="15.75" customHeight="1" x14ac:dyDescent="0.3">
      <c r="A448" s="395"/>
      <c r="B448" s="372"/>
      <c r="C448" s="396" t="s">
        <v>43</v>
      </c>
      <c r="D448" s="374" t="str">
        <f>IF(Table_1[[#This Row],[SISÄLLÖN NIMI]]="","",1)</f>
        <v/>
      </c>
      <c r="E448" s="397"/>
      <c r="F448" s="397"/>
      <c r="G448" s="373" t="s">
        <v>57</v>
      </c>
      <c r="H448" s="376" t="s">
        <v>57</v>
      </c>
      <c r="I448" s="398" t="s">
        <v>57</v>
      </c>
      <c r="J448" s="378" t="s">
        <v>47</v>
      </c>
      <c r="K448" s="399" t="s">
        <v>57</v>
      </c>
      <c r="L448" s="379" t="s">
        <v>57</v>
      </c>
      <c r="M448" s="400"/>
      <c r="N448" s="401" t="s">
        <v>57</v>
      </c>
      <c r="O448" s="382"/>
      <c r="P448" s="400"/>
      <c r="Q448" s="400"/>
      <c r="R448" s="402"/>
      <c r="S448" s="384">
        <f>IF(Table_1[[#This Row],[Kesto (min) /tapaaminen]]&lt;1,0,(Table_1[[#This Row],[Sisältöjen määrä 
]]*Table_1[[#This Row],[Kesto (min) /tapaaminen]]*Table_1[[#This Row],[Tapaamis-kerrat /osallistuja]]))</f>
        <v>0</v>
      </c>
      <c r="T448" s="356" t="str">
        <f>IF(Table_1[[#This Row],[SISÄLLÖN NIMI]]="","",IF(Table_1[[#This Row],[Toteutuminen]]="Ei osallistujia",0,IF(Table_1[[#This Row],[Toteutuminen]]="Peruttu",0,1)))</f>
        <v/>
      </c>
      <c r="U448" s="403"/>
      <c r="V448" s="404"/>
      <c r="W448" s="405"/>
      <c r="X448" s="387">
        <f>Table_1[[#This Row],[Kävijämäärä a) lapset]]+Table_1[[#This Row],[Kävijämäärä b) aikuiset]]</f>
        <v>0</v>
      </c>
      <c r="Y448" s="387">
        <f>IF(Table_1[[#This Row],[Kokonaiskävijämäärä]]&lt;1,0,Table_1[[#This Row],[Kävijämäärä a) lapset]]*Table_1[[#This Row],[Tapaamis-kerrat /osallistuja]])</f>
        <v>0</v>
      </c>
      <c r="Z448" s="387">
        <f>IF(Table_1[[#This Row],[Kokonaiskävijämäärä]]&lt;1,0,Table_1[[#This Row],[Kävijämäärä b) aikuiset]]*Table_1[[#This Row],[Tapaamis-kerrat /osallistuja]])</f>
        <v>0</v>
      </c>
      <c r="AA448" s="387">
        <f>IF(Table_1[[#This Row],[Kokonaiskävijämäärä]]&lt;1,0,Table_1[[#This Row],[Kokonaiskävijämäärä]]*Table_1[[#This Row],[Tapaamis-kerrat /osallistuja]])</f>
        <v>0</v>
      </c>
      <c r="AB448" s="379" t="s">
        <v>57</v>
      </c>
      <c r="AC448" s="418"/>
      <c r="AD448" s="456"/>
      <c r="AE448" s="464"/>
      <c r="AF448" s="388" t="s">
        <v>57</v>
      </c>
      <c r="AG448" s="389" t="s">
        <v>57</v>
      </c>
      <c r="AH448" s="390" t="s">
        <v>57</v>
      </c>
      <c r="AI448" s="390" t="s">
        <v>57</v>
      </c>
      <c r="AJ448" s="391" t="s">
        <v>56</v>
      </c>
      <c r="AK448" s="392" t="s">
        <v>57</v>
      </c>
      <c r="AL448" s="392" t="s">
        <v>57</v>
      </c>
      <c r="AM448" s="392" t="s">
        <v>57</v>
      </c>
      <c r="AN448" s="393" t="s">
        <v>57</v>
      </c>
      <c r="AO448" s="394" t="s">
        <v>57</v>
      </c>
    </row>
    <row r="449" spans="1:41" ht="15.75" customHeight="1" x14ac:dyDescent="0.3">
      <c r="A449" s="395"/>
      <c r="B449" s="372"/>
      <c r="C449" s="396" t="s">
        <v>43</v>
      </c>
      <c r="D449" s="374" t="str">
        <f>IF(Table_1[[#This Row],[SISÄLLÖN NIMI]]="","",1)</f>
        <v/>
      </c>
      <c r="E449" s="397"/>
      <c r="F449" s="397"/>
      <c r="G449" s="373" t="s">
        <v>57</v>
      </c>
      <c r="H449" s="376" t="s">
        <v>57</v>
      </c>
      <c r="I449" s="398" t="s">
        <v>57</v>
      </c>
      <c r="J449" s="378" t="s">
        <v>47</v>
      </c>
      <c r="K449" s="399" t="s">
        <v>57</v>
      </c>
      <c r="L449" s="379" t="s">
        <v>57</v>
      </c>
      <c r="M449" s="400"/>
      <c r="N449" s="401" t="s">
        <v>57</v>
      </c>
      <c r="O449" s="382"/>
      <c r="P449" s="400"/>
      <c r="Q449" s="400"/>
      <c r="R449" s="402"/>
      <c r="S449" s="384">
        <f>IF(Table_1[[#This Row],[Kesto (min) /tapaaminen]]&lt;1,0,(Table_1[[#This Row],[Sisältöjen määrä 
]]*Table_1[[#This Row],[Kesto (min) /tapaaminen]]*Table_1[[#This Row],[Tapaamis-kerrat /osallistuja]]))</f>
        <v>0</v>
      </c>
      <c r="T449" s="356" t="str">
        <f>IF(Table_1[[#This Row],[SISÄLLÖN NIMI]]="","",IF(Table_1[[#This Row],[Toteutuminen]]="Ei osallistujia",0,IF(Table_1[[#This Row],[Toteutuminen]]="Peruttu",0,1)))</f>
        <v/>
      </c>
      <c r="U449" s="403"/>
      <c r="V449" s="404"/>
      <c r="W449" s="405"/>
      <c r="X449" s="387">
        <f>Table_1[[#This Row],[Kävijämäärä a) lapset]]+Table_1[[#This Row],[Kävijämäärä b) aikuiset]]</f>
        <v>0</v>
      </c>
      <c r="Y449" s="387">
        <f>IF(Table_1[[#This Row],[Kokonaiskävijämäärä]]&lt;1,0,Table_1[[#This Row],[Kävijämäärä a) lapset]]*Table_1[[#This Row],[Tapaamis-kerrat /osallistuja]])</f>
        <v>0</v>
      </c>
      <c r="Z449" s="387">
        <f>IF(Table_1[[#This Row],[Kokonaiskävijämäärä]]&lt;1,0,Table_1[[#This Row],[Kävijämäärä b) aikuiset]]*Table_1[[#This Row],[Tapaamis-kerrat /osallistuja]])</f>
        <v>0</v>
      </c>
      <c r="AA449" s="387">
        <f>IF(Table_1[[#This Row],[Kokonaiskävijämäärä]]&lt;1,0,Table_1[[#This Row],[Kokonaiskävijämäärä]]*Table_1[[#This Row],[Tapaamis-kerrat /osallistuja]])</f>
        <v>0</v>
      </c>
      <c r="AB449" s="379" t="s">
        <v>57</v>
      </c>
      <c r="AC449" s="418"/>
      <c r="AD449" s="456"/>
      <c r="AE449" s="464"/>
      <c r="AF449" s="388" t="s">
        <v>57</v>
      </c>
      <c r="AG449" s="389" t="s">
        <v>57</v>
      </c>
      <c r="AH449" s="390" t="s">
        <v>57</v>
      </c>
      <c r="AI449" s="390" t="s">
        <v>57</v>
      </c>
      <c r="AJ449" s="391" t="s">
        <v>56</v>
      </c>
      <c r="AK449" s="392" t="s">
        <v>57</v>
      </c>
      <c r="AL449" s="392" t="s">
        <v>57</v>
      </c>
      <c r="AM449" s="392" t="s">
        <v>57</v>
      </c>
      <c r="AN449" s="393" t="s">
        <v>57</v>
      </c>
      <c r="AO449" s="394" t="s">
        <v>57</v>
      </c>
    </row>
    <row r="450" spans="1:41" ht="15.75" customHeight="1" x14ac:dyDescent="0.3">
      <c r="A450" s="395"/>
      <c r="B450" s="372"/>
      <c r="C450" s="396" t="s">
        <v>43</v>
      </c>
      <c r="D450" s="374" t="str">
        <f>IF(Table_1[[#This Row],[SISÄLLÖN NIMI]]="","",1)</f>
        <v/>
      </c>
      <c r="E450" s="397"/>
      <c r="F450" s="397"/>
      <c r="G450" s="373" t="s">
        <v>57</v>
      </c>
      <c r="H450" s="376" t="s">
        <v>57</v>
      </c>
      <c r="I450" s="398" t="s">
        <v>57</v>
      </c>
      <c r="J450" s="378" t="s">
        <v>47</v>
      </c>
      <c r="K450" s="399" t="s">
        <v>57</v>
      </c>
      <c r="L450" s="379" t="s">
        <v>57</v>
      </c>
      <c r="M450" s="400"/>
      <c r="N450" s="401" t="s">
        <v>57</v>
      </c>
      <c r="O450" s="382"/>
      <c r="P450" s="400"/>
      <c r="Q450" s="400"/>
      <c r="R450" s="402"/>
      <c r="S450" s="384">
        <f>IF(Table_1[[#This Row],[Kesto (min) /tapaaminen]]&lt;1,0,(Table_1[[#This Row],[Sisältöjen määrä 
]]*Table_1[[#This Row],[Kesto (min) /tapaaminen]]*Table_1[[#This Row],[Tapaamis-kerrat /osallistuja]]))</f>
        <v>0</v>
      </c>
      <c r="T450" s="356" t="str">
        <f>IF(Table_1[[#This Row],[SISÄLLÖN NIMI]]="","",IF(Table_1[[#This Row],[Toteutuminen]]="Ei osallistujia",0,IF(Table_1[[#This Row],[Toteutuminen]]="Peruttu",0,1)))</f>
        <v/>
      </c>
      <c r="U450" s="403"/>
      <c r="V450" s="404"/>
      <c r="W450" s="405"/>
      <c r="X450" s="387">
        <f>Table_1[[#This Row],[Kävijämäärä a) lapset]]+Table_1[[#This Row],[Kävijämäärä b) aikuiset]]</f>
        <v>0</v>
      </c>
      <c r="Y450" s="387">
        <f>IF(Table_1[[#This Row],[Kokonaiskävijämäärä]]&lt;1,0,Table_1[[#This Row],[Kävijämäärä a) lapset]]*Table_1[[#This Row],[Tapaamis-kerrat /osallistuja]])</f>
        <v>0</v>
      </c>
      <c r="Z450" s="387">
        <f>IF(Table_1[[#This Row],[Kokonaiskävijämäärä]]&lt;1,0,Table_1[[#This Row],[Kävijämäärä b) aikuiset]]*Table_1[[#This Row],[Tapaamis-kerrat /osallistuja]])</f>
        <v>0</v>
      </c>
      <c r="AA450" s="387">
        <f>IF(Table_1[[#This Row],[Kokonaiskävijämäärä]]&lt;1,0,Table_1[[#This Row],[Kokonaiskävijämäärä]]*Table_1[[#This Row],[Tapaamis-kerrat /osallistuja]])</f>
        <v>0</v>
      </c>
      <c r="AB450" s="379" t="s">
        <v>57</v>
      </c>
      <c r="AC450" s="418"/>
      <c r="AD450" s="456"/>
      <c r="AE450" s="464"/>
      <c r="AF450" s="388" t="s">
        <v>57</v>
      </c>
      <c r="AG450" s="389" t="s">
        <v>57</v>
      </c>
      <c r="AH450" s="390" t="s">
        <v>57</v>
      </c>
      <c r="AI450" s="390" t="s">
        <v>57</v>
      </c>
      <c r="AJ450" s="391" t="s">
        <v>56</v>
      </c>
      <c r="AK450" s="392" t="s">
        <v>57</v>
      </c>
      <c r="AL450" s="392" t="s">
        <v>57</v>
      </c>
      <c r="AM450" s="392" t="s">
        <v>57</v>
      </c>
      <c r="AN450" s="393" t="s">
        <v>57</v>
      </c>
      <c r="AO450" s="394" t="s">
        <v>57</v>
      </c>
    </row>
    <row r="451" spans="1:41" ht="15.75" customHeight="1" x14ac:dyDescent="0.3">
      <c r="A451" s="395"/>
      <c r="B451" s="372"/>
      <c r="C451" s="396" t="s">
        <v>43</v>
      </c>
      <c r="D451" s="374" t="str">
        <f>IF(Table_1[[#This Row],[SISÄLLÖN NIMI]]="","",1)</f>
        <v/>
      </c>
      <c r="E451" s="397"/>
      <c r="F451" s="397"/>
      <c r="G451" s="373" t="s">
        <v>57</v>
      </c>
      <c r="H451" s="376" t="s">
        <v>57</v>
      </c>
      <c r="I451" s="398" t="s">
        <v>57</v>
      </c>
      <c r="J451" s="378" t="s">
        <v>47</v>
      </c>
      <c r="K451" s="399" t="s">
        <v>57</v>
      </c>
      <c r="L451" s="379" t="s">
        <v>57</v>
      </c>
      <c r="M451" s="400"/>
      <c r="N451" s="401" t="s">
        <v>57</v>
      </c>
      <c r="O451" s="382"/>
      <c r="P451" s="400"/>
      <c r="Q451" s="400"/>
      <c r="R451" s="402"/>
      <c r="S451" s="384">
        <f>IF(Table_1[[#This Row],[Kesto (min) /tapaaminen]]&lt;1,0,(Table_1[[#This Row],[Sisältöjen määrä 
]]*Table_1[[#This Row],[Kesto (min) /tapaaminen]]*Table_1[[#This Row],[Tapaamis-kerrat /osallistuja]]))</f>
        <v>0</v>
      </c>
      <c r="T451" s="356" t="str">
        <f>IF(Table_1[[#This Row],[SISÄLLÖN NIMI]]="","",IF(Table_1[[#This Row],[Toteutuminen]]="Ei osallistujia",0,IF(Table_1[[#This Row],[Toteutuminen]]="Peruttu",0,1)))</f>
        <v/>
      </c>
      <c r="U451" s="403"/>
      <c r="V451" s="404"/>
      <c r="W451" s="405"/>
      <c r="X451" s="387">
        <f>Table_1[[#This Row],[Kävijämäärä a) lapset]]+Table_1[[#This Row],[Kävijämäärä b) aikuiset]]</f>
        <v>0</v>
      </c>
      <c r="Y451" s="387">
        <f>IF(Table_1[[#This Row],[Kokonaiskävijämäärä]]&lt;1,0,Table_1[[#This Row],[Kävijämäärä a) lapset]]*Table_1[[#This Row],[Tapaamis-kerrat /osallistuja]])</f>
        <v>0</v>
      </c>
      <c r="Z451" s="387">
        <f>IF(Table_1[[#This Row],[Kokonaiskävijämäärä]]&lt;1,0,Table_1[[#This Row],[Kävijämäärä b) aikuiset]]*Table_1[[#This Row],[Tapaamis-kerrat /osallistuja]])</f>
        <v>0</v>
      </c>
      <c r="AA451" s="387">
        <f>IF(Table_1[[#This Row],[Kokonaiskävijämäärä]]&lt;1,0,Table_1[[#This Row],[Kokonaiskävijämäärä]]*Table_1[[#This Row],[Tapaamis-kerrat /osallistuja]])</f>
        <v>0</v>
      </c>
      <c r="AB451" s="379" t="s">
        <v>57</v>
      </c>
      <c r="AC451" s="418"/>
      <c r="AD451" s="456"/>
      <c r="AE451" s="464"/>
      <c r="AF451" s="388" t="s">
        <v>57</v>
      </c>
      <c r="AG451" s="389" t="s">
        <v>57</v>
      </c>
      <c r="AH451" s="390" t="s">
        <v>57</v>
      </c>
      <c r="AI451" s="390" t="s">
        <v>57</v>
      </c>
      <c r="AJ451" s="391" t="s">
        <v>56</v>
      </c>
      <c r="AK451" s="392" t="s">
        <v>57</v>
      </c>
      <c r="AL451" s="392" t="s">
        <v>57</v>
      </c>
      <c r="AM451" s="392" t="s">
        <v>57</v>
      </c>
      <c r="AN451" s="393" t="s">
        <v>57</v>
      </c>
      <c r="AO451" s="394" t="s">
        <v>57</v>
      </c>
    </row>
    <row r="452" spans="1:41" ht="15.75" customHeight="1" x14ac:dyDescent="0.3">
      <c r="A452" s="395"/>
      <c r="B452" s="372"/>
      <c r="C452" s="396" t="s">
        <v>43</v>
      </c>
      <c r="D452" s="374" t="str">
        <f>IF(Table_1[[#This Row],[SISÄLLÖN NIMI]]="","",1)</f>
        <v/>
      </c>
      <c r="E452" s="397"/>
      <c r="F452" s="397"/>
      <c r="G452" s="373" t="s">
        <v>57</v>
      </c>
      <c r="H452" s="376" t="s">
        <v>57</v>
      </c>
      <c r="I452" s="398" t="s">
        <v>57</v>
      </c>
      <c r="J452" s="378" t="s">
        <v>47</v>
      </c>
      <c r="K452" s="399" t="s">
        <v>57</v>
      </c>
      <c r="L452" s="379" t="s">
        <v>57</v>
      </c>
      <c r="M452" s="400"/>
      <c r="N452" s="401" t="s">
        <v>57</v>
      </c>
      <c r="O452" s="382"/>
      <c r="P452" s="400"/>
      <c r="Q452" s="400"/>
      <c r="R452" s="402"/>
      <c r="S452" s="384">
        <f>IF(Table_1[[#This Row],[Kesto (min) /tapaaminen]]&lt;1,0,(Table_1[[#This Row],[Sisältöjen määrä 
]]*Table_1[[#This Row],[Kesto (min) /tapaaminen]]*Table_1[[#This Row],[Tapaamis-kerrat /osallistuja]]))</f>
        <v>0</v>
      </c>
      <c r="T452" s="356" t="str">
        <f>IF(Table_1[[#This Row],[SISÄLLÖN NIMI]]="","",IF(Table_1[[#This Row],[Toteutuminen]]="Ei osallistujia",0,IF(Table_1[[#This Row],[Toteutuminen]]="Peruttu",0,1)))</f>
        <v/>
      </c>
      <c r="U452" s="403"/>
      <c r="V452" s="404"/>
      <c r="W452" s="405"/>
      <c r="X452" s="387">
        <f>Table_1[[#This Row],[Kävijämäärä a) lapset]]+Table_1[[#This Row],[Kävijämäärä b) aikuiset]]</f>
        <v>0</v>
      </c>
      <c r="Y452" s="387">
        <f>IF(Table_1[[#This Row],[Kokonaiskävijämäärä]]&lt;1,0,Table_1[[#This Row],[Kävijämäärä a) lapset]]*Table_1[[#This Row],[Tapaamis-kerrat /osallistuja]])</f>
        <v>0</v>
      </c>
      <c r="Z452" s="387">
        <f>IF(Table_1[[#This Row],[Kokonaiskävijämäärä]]&lt;1,0,Table_1[[#This Row],[Kävijämäärä b) aikuiset]]*Table_1[[#This Row],[Tapaamis-kerrat /osallistuja]])</f>
        <v>0</v>
      </c>
      <c r="AA452" s="387">
        <f>IF(Table_1[[#This Row],[Kokonaiskävijämäärä]]&lt;1,0,Table_1[[#This Row],[Kokonaiskävijämäärä]]*Table_1[[#This Row],[Tapaamis-kerrat /osallistuja]])</f>
        <v>0</v>
      </c>
      <c r="AB452" s="379" t="s">
        <v>57</v>
      </c>
      <c r="AC452" s="418"/>
      <c r="AD452" s="456"/>
      <c r="AE452" s="464"/>
      <c r="AF452" s="388" t="s">
        <v>57</v>
      </c>
      <c r="AG452" s="389" t="s">
        <v>57</v>
      </c>
      <c r="AH452" s="390" t="s">
        <v>57</v>
      </c>
      <c r="AI452" s="390" t="s">
        <v>57</v>
      </c>
      <c r="AJ452" s="391" t="s">
        <v>56</v>
      </c>
      <c r="AK452" s="392" t="s">
        <v>57</v>
      </c>
      <c r="AL452" s="392" t="s">
        <v>57</v>
      </c>
      <c r="AM452" s="392" t="s">
        <v>57</v>
      </c>
      <c r="AN452" s="393" t="s">
        <v>57</v>
      </c>
      <c r="AO452" s="394" t="s">
        <v>57</v>
      </c>
    </row>
    <row r="453" spans="1:41" ht="15.75" customHeight="1" x14ac:dyDescent="0.3">
      <c r="A453" s="395"/>
      <c r="B453" s="372"/>
      <c r="C453" s="396" t="s">
        <v>43</v>
      </c>
      <c r="D453" s="374" t="str">
        <f>IF(Table_1[[#This Row],[SISÄLLÖN NIMI]]="","",1)</f>
        <v/>
      </c>
      <c r="E453" s="397"/>
      <c r="F453" s="397"/>
      <c r="G453" s="373" t="s">
        <v>57</v>
      </c>
      <c r="H453" s="376" t="s">
        <v>57</v>
      </c>
      <c r="I453" s="398" t="s">
        <v>57</v>
      </c>
      <c r="J453" s="378" t="s">
        <v>47</v>
      </c>
      <c r="K453" s="399" t="s">
        <v>57</v>
      </c>
      <c r="L453" s="379" t="s">
        <v>57</v>
      </c>
      <c r="M453" s="400"/>
      <c r="N453" s="401" t="s">
        <v>57</v>
      </c>
      <c r="O453" s="382"/>
      <c r="P453" s="400"/>
      <c r="Q453" s="400"/>
      <c r="R453" s="402"/>
      <c r="S453" s="384">
        <f>IF(Table_1[[#This Row],[Kesto (min) /tapaaminen]]&lt;1,0,(Table_1[[#This Row],[Sisältöjen määrä 
]]*Table_1[[#This Row],[Kesto (min) /tapaaminen]]*Table_1[[#This Row],[Tapaamis-kerrat /osallistuja]]))</f>
        <v>0</v>
      </c>
      <c r="T453" s="356" t="str">
        <f>IF(Table_1[[#This Row],[SISÄLLÖN NIMI]]="","",IF(Table_1[[#This Row],[Toteutuminen]]="Ei osallistujia",0,IF(Table_1[[#This Row],[Toteutuminen]]="Peruttu",0,1)))</f>
        <v/>
      </c>
      <c r="U453" s="403"/>
      <c r="V453" s="404"/>
      <c r="W453" s="405"/>
      <c r="X453" s="387">
        <f>Table_1[[#This Row],[Kävijämäärä a) lapset]]+Table_1[[#This Row],[Kävijämäärä b) aikuiset]]</f>
        <v>0</v>
      </c>
      <c r="Y453" s="387">
        <f>IF(Table_1[[#This Row],[Kokonaiskävijämäärä]]&lt;1,0,Table_1[[#This Row],[Kävijämäärä a) lapset]]*Table_1[[#This Row],[Tapaamis-kerrat /osallistuja]])</f>
        <v>0</v>
      </c>
      <c r="Z453" s="387">
        <f>IF(Table_1[[#This Row],[Kokonaiskävijämäärä]]&lt;1,0,Table_1[[#This Row],[Kävijämäärä b) aikuiset]]*Table_1[[#This Row],[Tapaamis-kerrat /osallistuja]])</f>
        <v>0</v>
      </c>
      <c r="AA453" s="387">
        <f>IF(Table_1[[#This Row],[Kokonaiskävijämäärä]]&lt;1,0,Table_1[[#This Row],[Kokonaiskävijämäärä]]*Table_1[[#This Row],[Tapaamis-kerrat /osallistuja]])</f>
        <v>0</v>
      </c>
      <c r="AB453" s="379" t="s">
        <v>57</v>
      </c>
      <c r="AC453" s="418"/>
      <c r="AD453" s="456"/>
      <c r="AE453" s="464"/>
      <c r="AF453" s="388" t="s">
        <v>57</v>
      </c>
      <c r="AG453" s="389" t="s">
        <v>57</v>
      </c>
      <c r="AH453" s="390" t="s">
        <v>57</v>
      </c>
      <c r="AI453" s="390" t="s">
        <v>57</v>
      </c>
      <c r="AJ453" s="391" t="s">
        <v>56</v>
      </c>
      <c r="AK453" s="392" t="s">
        <v>57</v>
      </c>
      <c r="AL453" s="392" t="s">
        <v>57</v>
      </c>
      <c r="AM453" s="392" t="s">
        <v>57</v>
      </c>
      <c r="AN453" s="393" t="s">
        <v>57</v>
      </c>
      <c r="AO453" s="394" t="s">
        <v>57</v>
      </c>
    </row>
    <row r="454" spans="1:41" ht="15.75" customHeight="1" x14ac:dyDescent="0.3">
      <c r="A454" s="395"/>
      <c r="B454" s="372"/>
      <c r="C454" s="396" t="s">
        <v>43</v>
      </c>
      <c r="D454" s="374" t="str">
        <f>IF(Table_1[[#This Row],[SISÄLLÖN NIMI]]="","",1)</f>
        <v/>
      </c>
      <c r="E454" s="397"/>
      <c r="F454" s="397"/>
      <c r="G454" s="373" t="s">
        <v>57</v>
      </c>
      <c r="H454" s="376" t="s">
        <v>57</v>
      </c>
      <c r="I454" s="398" t="s">
        <v>57</v>
      </c>
      <c r="J454" s="378" t="s">
        <v>47</v>
      </c>
      <c r="K454" s="399" t="s">
        <v>57</v>
      </c>
      <c r="L454" s="379" t="s">
        <v>57</v>
      </c>
      <c r="M454" s="400"/>
      <c r="N454" s="401" t="s">
        <v>57</v>
      </c>
      <c r="O454" s="382"/>
      <c r="P454" s="400"/>
      <c r="Q454" s="400"/>
      <c r="R454" s="402"/>
      <c r="S454" s="384">
        <f>IF(Table_1[[#This Row],[Kesto (min) /tapaaminen]]&lt;1,0,(Table_1[[#This Row],[Sisältöjen määrä 
]]*Table_1[[#This Row],[Kesto (min) /tapaaminen]]*Table_1[[#This Row],[Tapaamis-kerrat /osallistuja]]))</f>
        <v>0</v>
      </c>
      <c r="T454" s="356" t="str">
        <f>IF(Table_1[[#This Row],[SISÄLLÖN NIMI]]="","",IF(Table_1[[#This Row],[Toteutuminen]]="Ei osallistujia",0,IF(Table_1[[#This Row],[Toteutuminen]]="Peruttu",0,1)))</f>
        <v/>
      </c>
      <c r="U454" s="403"/>
      <c r="V454" s="404"/>
      <c r="W454" s="405"/>
      <c r="X454" s="387">
        <f>Table_1[[#This Row],[Kävijämäärä a) lapset]]+Table_1[[#This Row],[Kävijämäärä b) aikuiset]]</f>
        <v>0</v>
      </c>
      <c r="Y454" s="387">
        <f>IF(Table_1[[#This Row],[Kokonaiskävijämäärä]]&lt;1,0,Table_1[[#This Row],[Kävijämäärä a) lapset]]*Table_1[[#This Row],[Tapaamis-kerrat /osallistuja]])</f>
        <v>0</v>
      </c>
      <c r="Z454" s="387">
        <f>IF(Table_1[[#This Row],[Kokonaiskävijämäärä]]&lt;1,0,Table_1[[#This Row],[Kävijämäärä b) aikuiset]]*Table_1[[#This Row],[Tapaamis-kerrat /osallistuja]])</f>
        <v>0</v>
      </c>
      <c r="AA454" s="387">
        <f>IF(Table_1[[#This Row],[Kokonaiskävijämäärä]]&lt;1,0,Table_1[[#This Row],[Kokonaiskävijämäärä]]*Table_1[[#This Row],[Tapaamis-kerrat /osallistuja]])</f>
        <v>0</v>
      </c>
      <c r="AB454" s="379" t="s">
        <v>57</v>
      </c>
      <c r="AC454" s="418"/>
      <c r="AD454" s="456"/>
      <c r="AE454" s="464"/>
      <c r="AF454" s="388" t="s">
        <v>57</v>
      </c>
      <c r="AG454" s="389" t="s">
        <v>57</v>
      </c>
      <c r="AH454" s="390" t="s">
        <v>57</v>
      </c>
      <c r="AI454" s="390" t="s">
        <v>57</v>
      </c>
      <c r="AJ454" s="391" t="s">
        <v>56</v>
      </c>
      <c r="AK454" s="392" t="s">
        <v>57</v>
      </c>
      <c r="AL454" s="392" t="s">
        <v>57</v>
      </c>
      <c r="AM454" s="392" t="s">
        <v>57</v>
      </c>
      <c r="AN454" s="393" t="s">
        <v>57</v>
      </c>
      <c r="AO454" s="394" t="s">
        <v>57</v>
      </c>
    </row>
    <row r="455" spans="1:41" ht="15.75" customHeight="1" x14ac:dyDescent="0.3">
      <c r="A455" s="395"/>
      <c r="B455" s="372"/>
      <c r="C455" s="396" t="s">
        <v>43</v>
      </c>
      <c r="D455" s="374" t="str">
        <f>IF(Table_1[[#This Row],[SISÄLLÖN NIMI]]="","",1)</f>
        <v/>
      </c>
      <c r="E455" s="397"/>
      <c r="F455" s="397"/>
      <c r="G455" s="373" t="s">
        <v>57</v>
      </c>
      <c r="H455" s="376" t="s">
        <v>57</v>
      </c>
      <c r="I455" s="398" t="s">
        <v>57</v>
      </c>
      <c r="J455" s="378" t="s">
        <v>47</v>
      </c>
      <c r="K455" s="399" t="s">
        <v>57</v>
      </c>
      <c r="L455" s="379" t="s">
        <v>57</v>
      </c>
      <c r="M455" s="400"/>
      <c r="N455" s="401" t="s">
        <v>57</v>
      </c>
      <c r="O455" s="382"/>
      <c r="P455" s="400"/>
      <c r="Q455" s="400"/>
      <c r="R455" s="402"/>
      <c r="S455" s="384">
        <f>IF(Table_1[[#This Row],[Kesto (min) /tapaaminen]]&lt;1,0,(Table_1[[#This Row],[Sisältöjen määrä 
]]*Table_1[[#This Row],[Kesto (min) /tapaaminen]]*Table_1[[#This Row],[Tapaamis-kerrat /osallistuja]]))</f>
        <v>0</v>
      </c>
      <c r="T455" s="356" t="str">
        <f>IF(Table_1[[#This Row],[SISÄLLÖN NIMI]]="","",IF(Table_1[[#This Row],[Toteutuminen]]="Ei osallistujia",0,IF(Table_1[[#This Row],[Toteutuminen]]="Peruttu",0,1)))</f>
        <v/>
      </c>
      <c r="U455" s="403"/>
      <c r="V455" s="404"/>
      <c r="W455" s="405"/>
      <c r="X455" s="387">
        <f>Table_1[[#This Row],[Kävijämäärä a) lapset]]+Table_1[[#This Row],[Kävijämäärä b) aikuiset]]</f>
        <v>0</v>
      </c>
      <c r="Y455" s="387">
        <f>IF(Table_1[[#This Row],[Kokonaiskävijämäärä]]&lt;1,0,Table_1[[#This Row],[Kävijämäärä a) lapset]]*Table_1[[#This Row],[Tapaamis-kerrat /osallistuja]])</f>
        <v>0</v>
      </c>
      <c r="Z455" s="387">
        <f>IF(Table_1[[#This Row],[Kokonaiskävijämäärä]]&lt;1,0,Table_1[[#This Row],[Kävijämäärä b) aikuiset]]*Table_1[[#This Row],[Tapaamis-kerrat /osallistuja]])</f>
        <v>0</v>
      </c>
      <c r="AA455" s="387">
        <f>IF(Table_1[[#This Row],[Kokonaiskävijämäärä]]&lt;1,0,Table_1[[#This Row],[Kokonaiskävijämäärä]]*Table_1[[#This Row],[Tapaamis-kerrat /osallistuja]])</f>
        <v>0</v>
      </c>
      <c r="AB455" s="379" t="s">
        <v>57</v>
      </c>
      <c r="AC455" s="418"/>
      <c r="AD455" s="456"/>
      <c r="AE455" s="464"/>
      <c r="AF455" s="388" t="s">
        <v>57</v>
      </c>
      <c r="AG455" s="389" t="s">
        <v>57</v>
      </c>
      <c r="AH455" s="390" t="s">
        <v>57</v>
      </c>
      <c r="AI455" s="390" t="s">
        <v>57</v>
      </c>
      <c r="AJ455" s="391" t="s">
        <v>56</v>
      </c>
      <c r="AK455" s="392" t="s">
        <v>57</v>
      </c>
      <c r="AL455" s="392" t="s">
        <v>57</v>
      </c>
      <c r="AM455" s="392" t="s">
        <v>57</v>
      </c>
      <c r="AN455" s="393" t="s">
        <v>57</v>
      </c>
      <c r="AO455" s="394" t="s">
        <v>57</v>
      </c>
    </row>
    <row r="456" spans="1:41" ht="15.75" customHeight="1" x14ac:dyDescent="0.3">
      <c r="A456" s="395"/>
      <c r="B456" s="372"/>
      <c r="C456" s="396" t="s">
        <v>43</v>
      </c>
      <c r="D456" s="374" t="str">
        <f>IF(Table_1[[#This Row],[SISÄLLÖN NIMI]]="","",1)</f>
        <v/>
      </c>
      <c r="E456" s="397"/>
      <c r="F456" s="397"/>
      <c r="G456" s="373" t="s">
        <v>57</v>
      </c>
      <c r="H456" s="376" t="s">
        <v>57</v>
      </c>
      <c r="I456" s="398" t="s">
        <v>57</v>
      </c>
      <c r="J456" s="378" t="s">
        <v>47</v>
      </c>
      <c r="K456" s="399" t="s">
        <v>57</v>
      </c>
      <c r="L456" s="379" t="s">
        <v>57</v>
      </c>
      <c r="M456" s="400"/>
      <c r="N456" s="401" t="s">
        <v>57</v>
      </c>
      <c r="O456" s="382"/>
      <c r="P456" s="400"/>
      <c r="Q456" s="400"/>
      <c r="R456" s="402"/>
      <c r="S456" s="384">
        <f>IF(Table_1[[#This Row],[Kesto (min) /tapaaminen]]&lt;1,0,(Table_1[[#This Row],[Sisältöjen määrä 
]]*Table_1[[#This Row],[Kesto (min) /tapaaminen]]*Table_1[[#This Row],[Tapaamis-kerrat /osallistuja]]))</f>
        <v>0</v>
      </c>
      <c r="T456" s="356" t="str">
        <f>IF(Table_1[[#This Row],[SISÄLLÖN NIMI]]="","",IF(Table_1[[#This Row],[Toteutuminen]]="Ei osallistujia",0,IF(Table_1[[#This Row],[Toteutuminen]]="Peruttu",0,1)))</f>
        <v/>
      </c>
      <c r="U456" s="403"/>
      <c r="V456" s="404"/>
      <c r="W456" s="405"/>
      <c r="X456" s="387">
        <f>Table_1[[#This Row],[Kävijämäärä a) lapset]]+Table_1[[#This Row],[Kävijämäärä b) aikuiset]]</f>
        <v>0</v>
      </c>
      <c r="Y456" s="387">
        <f>IF(Table_1[[#This Row],[Kokonaiskävijämäärä]]&lt;1,0,Table_1[[#This Row],[Kävijämäärä a) lapset]]*Table_1[[#This Row],[Tapaamis-kerrat /osallistuja]])</f>
        <v>0</v>
      </c>
      <c r="Z456" s="387">
        <f>IF(Table_1[[#This Row],[Kokonaiskävijämäärä]]&lt;1,0,Table_1[[#This Row],[Kävijämäärä b) aikuiset]]*Table_1[[#This Row],[Tapaamis-kerrat /osallistuja]])</f>
        <v>0</v>
      </c>
      <c r="AA456" s="387">
        <f>IF(Table_1[[#This Row],[Kokonaiskävijämäärä]]&lt;1,0,Table_1[[#This Row],[Kokonaiskävijämäärä]]*Table_1[[#This Row],[Tapaamis-kerrat /osallistuja]])</f>
        <v>0</v>
      </c>
      <c r="AB456" s="379" t="s">
        <v>57</v>
      </c>
      <c r="AC456" s="418"/>
      <c r="AD456" s="456"/>
      <c r="AE456" s="464"/>
      <c r="AF456" s="388" t="s">
        <v>57</v>
      </c>
      <c r="AG456" s="389" t="s">
        <v>57</v>
      </c>
      <c r="AH456" s="390" t="s">
        <v>57</v>
      </c>
      <c r="AI456" s="390" t="s">
        <v>57</v>
      </c>
      <c r="AJ456" s="391" t="s">
        <v>56</v>
      </c>
      <c r="AK456" s="392" t="s">
        <v>57</v>
      </c>
      <c r="AL456" s="392" t="s">
        <v>57</v>
      </c>
      <c r="AM456" s="392" t="s">
        <v>57</v>
      </c>
      <c r="AN456" s="393" t="s">
        <v>57</v>
      </c>
      <c r="AO456" s="394" t="s">
        <v>57</v>
      </c>
    </row>
    <row r="457" spans="1:41" ht="15.75" customHeight="1" x14ac:dyDescent="0.3">
      <c r="A457" s="395"/>
      <c r="B457" s="372"/>
      <c r="C457" s="396" t="s">
        <v>43</v>
      </c>
      <c r="D457" s="374" t="str">
        <f>IF(Table_1[[#This Row],[SISÄLLÖN NIMI]]="","",1)</f>
        <v/>
      </c>
      <c r="E457" s="397"/>
      <c r="F457" s="397"/>
      <c r="G457" s="373" t="s">
        <v>57</v>
      </c>
      <c r="H457" s="376" t="s">
        <v>57</v>
      </c>
      <c r="I457" s="398" t="s">
        <v>57</v>
      </c>
      <c r="J457" s="378" t="s">
        <v>47</v>
      </c>
      <c r="K457" s="399" t="s">
        <v>57</v>
      </c>
      <c r="L457" s="379" t="s">
        <v>57</v>
      </c>
      <c r="M457" s="400"/>
      <c r="N457" s="401" t="s">
        <v>57</v>
      </c>
      <c r="O457" s="382"/>
      <c r="P457" s="400"/>
      <c r="Q457" s="400"/>
      <c r="R457" s="402"/>
      <c r="S457" s="384">
        <f>IF(Table_1[[#This Row],[Kesto (min) /tapaaminen]]&lt;1,0,(Table_1[[#This Row],[Sisältöjen määrä 
]]*Table_1[[#This Row],[Kesto (min) /tapaaminen]]*Table_1[[#This Row],[Tapaamis-kerrat /osallistuja]]))</f>
        <v>0</v>
      </c>
      <c r="T457" s="356" t="str">
        <f>IF(Table_1[[#This Row],[SISÄLLÖN NIMI]]="","",IF(Table_1[[#This Row],[Toteutuminen]]="Ei osallistujia",0,IF(Table_1[[#This Row],[Toteutuminen]]="Peruttu",0,1)))</f>
        <v/>
      </c>
      <c r="U457" s="403"/>
      <c r="V457" s="404"/>
      <c r="W457" s="405"/>
      <c r="X457" s="387">
        <f>Table_1[[#This Row],[Kävijämäärä a) lapset]]+Table_1[[#This Row],[Kävijämäärä b) aikuiset]]</f>
        <v>0</v>
      </c>
      <c r="Y457" s="387">
        <f>IF(Table_1[[#This Row],[Kokonaiskävijämäärä]]&lt;1,0,Table_1[[#This Row],[Kävijämäärä a) lapset]]*Table_1[[#This Row],[Tapaamis-kerrat /osallistuja]])</f>
        <v>0</v>
      </c>
      <c r="Z457" s="387">
        <f>IF(Table_1[[#This Row],[Kokonaiskävijämäärä]]&lt;1,0,Table_1[[#This Row],[Kävijämäärä b) aikuiset]]*Table_1[[#This Row],[Tapaamis-kerrat /osallistuja]])</f>
        <v>0</v>
      </c>
      <c r="AA457" s="387">
        <f>IF(Table_1[[#This Row],[Kokonaiskävijämäärä]]&lt;1,0,Table_1[[#This Row],[Kokonaiskävijämäärä]]*Table_1[[#This Row],[Tapaamis-kerrat /osallistuja]])</f>
        <v>0</v>
      </c>
      <c r="AB457" s="379" t="s">
        <v>57</v>
      </c>
      <c r="AC457" s="418"/>
      <c r="AD457" s="456"/>
      <c r="AE457" s="464"/>
      <c r="AF457" s="388" t="s">
        <v>57</v>
      </c>
      <c r="AG457" s="389" t="s">
        <v>57</v>
      </c>
      <c r="AH457" s="390" t="s">
        <v>57</v>
      </c>
      <c r="AI457" s="390" t="s">
        <v>57</v>
      </c>
      <c r="AJ457" s="391" t="s">
        <v>56</v>
      </c>
      <c r="AK457" s="392" t="s">
        <v>57</v>
      </c>
      <c r="AL457" s="392" t="s">
        <v>57</v>
      </c>
      <c r="AM457" s="392" t="s">
        <v>57</v>
      </c>
      <c r="AN457" s="393" t="s">
        <v>57</v>
      </c>
      <c r="AO457" s="394" t="s">
        <v>57</v>
      </c>
    </row>
    <row r="458" spans="1:41" ht="15.75" customHeight="1" x14ac:dyDescent="0.3">
      <c r="A458" s="395"/>
      <c r="B458" s="372"/>
      <c r="C458" s="396" t="s">
        <v>43</v>
      </c>
      <c r="D458" s="374" t="str">
        <f>IF(Table_1[[#This Row],[SISÄLLÖN NIMI]]="","",1)</f>
        <v/>
      </c>
      <c r="E458" s="397"/>
      <c r="F458" s="397"/>
      <c r="G458" s="373" t="s">
        <v>57</v>
      </c>
      <c r="H458" s="376" t="s">
        <v>57</v>
      </c>
      <c r="I458" s="398" t="s">
        <v>57</v>
      </c>
      <c r="J458" s="378" t="s">
        <v>47</v>
      </c>
      <c r="K458" s="399" t="s">
        <v>57</v>
      </c>
      <c r="L458" s="379" t="s">
        <v>57</v>
      </c>
      <c r="M458" s="400"/>
      <c r="N458" s="401" t="s">
        <v>57</v>
      </c>
      <c r="O458" s="382"/>
      <c r="P458" s="400"/>
      <c r="Q458" s="400"/>
      <c r="R458" s="402"/>
      <c r="S458" s="384">
        <f>IF(Table_1[[#This Row],[Kesto (min) /tapaaminen]]&lt;1,0,(Table_1[[#This Row],[Sisältöjen määrä 
]]*Table_1[[#This Row],[Kesto (min) /tapaaminen]]*Table_1[[#This Row],[Tapaamis-kerrat /osallistuja]]))</f>
        <v>0</v>
      </c>
      <c r="T458" s="356" t="str">
        <f>IF(Table_1[[#This Row],[SISÄLLÖN NIMI]]="","",IF(Table_1[[#This Row],[Toteutuminen]]="Ei osallistujia",0,IF(Table_1[[#This Row],[Toteutuminen]]="Peruttu",0,1)))</f>
        <v/>
      </c>
      <c r="U458" s="403"/>
      <c r="V458" s="404"/>
      <c r="W458" s="405"/>
      <c r="X458" s="387">
        <f>Table_1[[#This Row],[Kävijämäärä a) lapset]]+Table_1[[#This Row],[Kävijämäärä b) aikuiset]]</f>
        <v>0</v>
      </c>
      <c r="Y458" s="387">
        <f>IF(Table_1[[#This Row],[Kokonaiskävijämäärä]]&lt;1,0,Table_1[[#This Row],[Kävijämäärä a) lapset]]*Table_1[[#This Row],[Tapaamis-kerrat /osallistuja]])</f>
        <v>0</v>
      </c>
      <c r="Z458" s="387">
        <f>IF(Table_1[[#This Row],[Kokonaiskävijämäärä]]&lt;1,0,Table_1[[#This Row],[Kävijämäärä b) aikuiset]]*Table_1[[#This Row],[Tapaamis-kerrat /osallistuja]])</f>
        <v>0</v>
      </c>
      <c r="AA458" s="387">
        <f>IF(Table_1[[#This Row],[Kokonaiskävijämäärä]]&lt;1,0,Table_1[[#This Row],[Kokonaiskävijämäärä]]*Table_1[[#This Row],[Tapaamis-kerrat /osallistuja]])</f>
        <v>0</v>
      </c>
      <c r="AB458" s="379" t="s">
        <v>57</v>
      </c>
      <c r="AC458" s="418"/>
      <c r="AD458" s="456"/>
      <c r="AE458" s="464"/>
      <c r="AF458" s="388" t="s">
        <v>57</v>
      </c>
      <c r="AG458" s="389" t="s">
        <v>57</v>
      </c>
      <c r="AH458" s="390" t="s">
        <v>57</v>
      </c>
      <c r="AI458" s="390" t="s">
        <v>57</v>
      </c>
      <c r="AJ458" s="391" t="s">
        <v>56</v>
      </c>
      <c r="AK458" s="392" t="s">
        <v>57</v>
      </c>
      <c r="AL458" s="392" t="s">
        <v>57</v>
      </c>
      <c r="AM458" s="392" t="s">
        <v>57</v>
      </c>
      <c r="AN458" s="393" t="s">
        <v>57</v>
      </c>
      <c r="AO458" s="394" t="s">
        <v>57</v>
      </c>
    </row>
    <row r="459" spans="1:41" ht="15.75" customHeight="1" x14ac:dyDescent="0.3">
      <c r="A459" s="395"/>
      <c r="B459" s="372"/>
      <c r="C459" s="396" t="s">
        <v>43</v>
      </c>
      <c r="D459" s="374" t="str">
        <f>IF(Table_1[[#This Row],[SISÄLLÖN NIMI]]="","",1)</f>
        <v/>
      </c>
      <c r="E459" s="397"/>
      <c r="F459" s="397"/>
      <c r="G459" s="373" t="s">
        <v>57</v>
      </c>
      <c r="H459" s="376" t="s">
        <v>57</v>
      </c>
      <c r="I459" s="398" t="s">
        <v>57</v>
      </c>
      <c r="J459" s="378" t="s">
        <v>47</v>
      </c>
      <c r="K459" s="399" t="s">
        <v>57</v>
      </c>
      <c r="L459" s="379" t="s">
        <v>57</v>
      </c>
      <c r="M459" s="400"/>
      <c r="N459" s="401" t="s">
        <v>57</v>
      </c>
      <c r="O459" s="382"/>
      <c r="P459" s="400"/>
      <c r="Q459" s="400"/>
      <c r="R459" s="402"/>
      <c r="S459" s="384">
        <f>IF(Table_1[[#This Row],[Kesto (min) /tapaaminen]]&lt;1,0,(Table_1[[#This Row],[Sisältöjen määrä 
]]*Table_1[[#This Row],[Kesto (min) /tapaaminen]]*Table_1[[#This Row],[Tapaamis-kerrat /osallistuja]]))</f>
        <v>0</v>
      </c>
      <c r="T459" s="356" t="str">
        <f>IF(Table_1[[#This Row],[SISÄLLÖN NIMI]]="","",IF(Table_1[[#This Row],[Toteutuminen]]="Ei osallistujia",0,IF(Table_1[[#This Row],[Toteutuminen]]="Peruttu",0,1)))</f>
        <v/>
      </c>
      <c r="U459" s="403"/>
      <c r="V459" s="404"/>
      <c r="W459" s="405"/>
      <c r="X459" s="387">
        <f>Table_1[[#This Row],[Kävijämäärä a) lapset]]+Table_1[[#This Row],[Kävijämäärä b) aikuiset]]</f>
        <v>0</v>
      </c>
      <c r="Y459" s="387">
        <f>IF(Table_1[[#This Row],[Kokonaiskävijämäärä]]&lt;1,0,Table_1[[#This Row],[Kävijämäärä a) lapset]]*Table_1[[#This Row],[Tapaamis-kerrat /osallistuja]])</f>
        <v>0</v>
      </c>
      <c r="Z459" s="387">
        <f>IF(Table_1[[#This Row],[Kokonaiskävijämäärä]]&lt;1,0,Table_1[[#This Row],[Kävijämäärä b) aikuiset]]*Table_1[[#This Row],[Tapaamis-kerrat /osallistuja]])</f>
        <v>0</v>
      </c>
      <c r="AA459" s="387">
        <f>IF(Table_1[[#This Row],[Kokonaiskävijämäärä]]&lt;1,0,Table_1[[#This Row],[Kokonaiskävijämäärä]]*Table_1[[#This Row],[Tapaamis-kerrat /osallistuja]])</f>
        <v>0</v>
      </c>
      <c r="AB459" s="379" t="s">
        <v>57</v>
      </c>
      <c r="AC459" s="418"/>
      <c r="AD459" s="456"/>
      <c r="AE459" s="464"/>
      <c r="AF459" s="388" t="s">
        <v>57</v>
      </c>
      <c r="AG459" s="389" t="s">
        <v>57</v>
      </c>
      <c r="AH459" s="390" t="s">
        <v>57</v>
      </c>
      <c r="AI459" s="390" t="s">
        <v>57</v>
      </c>
      <c r="AJ459" s="391" t="s">
        <v>56</v>
      </c>
      <c r="AK459" s="392" t="s">
        <v>57</v>
      </c>
      <c r="AL459" s="392" t="s">
        <v>57</v>
      </c>
      <c r="AM459" s="392" t="s">
        <v>57</v>
      </c>
      <c r="AN459" s="393" t="s">
        <v>57</v>
      </c>
      <c r="AO459" s="394" t="s">
        <v>57</v>
      </c>
    </row>
    <row r="460" spans="1:41" ht="15.75" customHeight="1" x14ac:dyDescent="0.3">
      <c r="A460" s="395"/>
      <c r="B460" s="372"/>
      <c r="C460" s="396" t="s">
        <v>43</v>
      </c>
      <c r="D460" s="374" t="str">
        <f>IF(Table_1[[#This Row],[SISÄLLÖN NIMI]]="","",1)</f>
        <v/>
      </c>
      <c r="E460" s="397"/>
      <c r="F460" s="397"/>
      <c r="G460" s="373" t="s">
        <v>57</v>
      </c>
      <c r="H460" s="376" t="s">
        <v>57</v>
      </c>
      <c r="I460" s="398" t="s">
        <v>57</v>
      </c>
      <c r="J460" s="378" t="s">
        <v>47</v>
      </c>
      <c r="K460" s="399" t="s">
        <v>57</v>
      </c>
      <c r="L460" s="379" t="s">
        <v>57</v>
      </c>
      <c r="M460" s="400"/>
      <c r="N460" s="401" t="s">
        <v>57</v>
      </c>
      <c r="O460" s="382"/>
      <c r="P460" s="400"/>
      <c r="Q460" s="400"/>
      <c r="R460" s="402"/>
      <c r="S460" s="384">
        <f>IF(Table_1[[#This Row],[Kesto (min) /tapaaminen]]&lt;1,0,(Table_1[[#This Row],[Sisältöjen määrä 
]]*Table_1[[#This Row],[Kesto (min) /tapaaminen]]*Table_1[[#This Row],[Tapaamis-kerrat /osallistuja]]))</f>
        <v>0</v>
      </c>
      <c r="T460" s="356" t="str">
        <f>IF(Table_1[[#This Row],[SISÄLLÖN NIMI]]="","",IF(Table_1[[#This Row],[Toteutuminen]]="Ei osallistujia",0,IF(Table_1[[#This Row],[Toteutuminen]]="Peruttu",0,1)))</f>
        <v/>
      </c>
      <c r="U460" s="403"/>
      <c r="V460" s="404"/>
      <c r="W460" s="405"/>
      <c r="X460" s="387">
        <f>Table_1[[#This Row],[Kävijämäärä a) lapset]]+Table_1[[#This Row],[Kävijämäärä b) aikuiset]]</f>
        <v>0</v>
      </c>
      <c r="Y460" s="387">
        <f>IF(Table_1[[#This Row],[Kokonaiskävijämäärä]]&lt;1,0,Table_1[[#This Row],[Kävijämäärä a) lapset]]*Table_1[[#This Row],[Tapaamis-kerrat /osallistuja]])</f>
        <v>0</v>
      </c>
      <c r="Z460" s="387">
        <f>IF(Table_1[[#This Row],[Kokonaiskävijämäärä]]&lt;1,0,Table_1[[#This Row],[Kävijämäärä b) aikuiset]]*Table_1[[#This Row],[Tapaamis-kerrat /osallistuja]])</f>
        <v>0</v>
      </c>
      <c r="AA460" s="387">
        <f>IF(Table_1[[#This Row],[Kokonaiskävijämäärä]]&lt;1,0,Table_1[[#This Row],[Kokonaiskävijämäärä]]*Table_1[[#This Row],[Tapaamis-kerrat /osallistuja]])</f>
        <v>0</v>
      </c>
      <c r="AB460" s="379" t="s">
        <v>57</v>
      </c>
      <c r="AC460" s="418"/>
      <c r="AD460" s="456"/>
      <c r="AE460" s="464"/>
      <c r="AF460" s="388" t="s">
        <v>57</v>
      </c>
      <c r="AG460" s="389" t="s">
        <v>57</v>
      </c>
      <c r="AH460" s="390" t="s">
        <v>57</v>
      </c>
      <c r="AI460" s="390" t="s">
        <v>57</v>
      </c>
      <c r="AJ460" s="391" t="s">
        <v>56</v>
      </c>
      <c r="AK460" s="392" t="s">
        <v>57</v>
      </c>
      <c r="AL460" s="392" t="s">
        <v>57</v>
      </c>
      <c r="AM460" s="392" t="s">
        <v>57</v>
      </c>
      <c r="AN460" s="393" t="s">
        <v>57</v>
      </c>
      <c r="AO460" s="394" t="s">
        <v>57</v>
      </c>
    </row>
    <row r="461" spans="1:41" ht="15.75" customHeight="1" x14ac:dyDescent="0.3">
      <c r="A461" s="395"/>
      <c r="B461" s="372"/>
      <c r="C461" s="396" t="s">
        <v>43</v>
      </c>
      <c r="D461" s="374" t="str">
        <f>IF(Table_1[[#This Row],[SISÄLLÖN NIMI]]="","",1)</f>
        <v/>
      </c>
      <c r="E461" s="397"/>
      <c r="F461" s="397"/>
      <c r="G461" s="373" t="s">
        <v>57</v>
      </c>
      <c r="H461" s="376" t="s">
        <v>57</v>
      </c>
      <c r="I461" s="398" t="s">
        <v>57</v>
      </c>
      <c r="J461" s="378" t="s">
        <v>47</v>
      </c>
      <c r="K461" s="399" t="s">
        <v>57</v>
      </c>
      <c r="L461" s="379" t="s">
        <v>57</v>
      </c>
      <c r="M461" s="400"/>
      <c r="N461" s="401" t="s">
        <v>57</v>
      </c>
      <c r="O461" s="382"/>
      <c r="P461" s="400"/>
      <c r="Q461" s="400"/>
      <c r="R461" s="402"/>
      <c r="S461" s="384">
        <f>IF(Table_1[[#This Row],[Kesto (min) /tapaaminen]]&lt;1,0,(Table_1[[#This Row],[Sisältöjen määrä 
]]*Table_1[[#This Row],[Kesto (min) /tapaaminen]]*Table_1[[#This Row],[Tapaamis-kerrat /osallistuja]]))</f>
        <v>0</v>
      </c>
      <c r="T461" s="356" t="str">
        <f>IF(Table_1[[#This Row],[SISÄLLÖN NIMI]]="","",IF(Table_1[[#This Row],[Toteutuminen]]="Ei osallistujia",0,IF(Table_1[[#This Row],[Toteutuminen]]="Peruttu",0,1)))</f>
        <v/>
      </c>
      <c r="U461" s="403"/>
      <c r="V461" s="404"/>
      <c r="W461" s="405"/>
      <c r="X461" s="387">
        <f>Table_1[[#This Row],[Kävijämäärä a) lapset]]+Table_1[[#This Row],[Kävijämäärä b) aikuiset]]</f>
        <v>0</v>
      </c>
      <c r="Y461" s="387">
        <f>IF(Table_1[[#This Row],[Kokonaiskävijämäärä]]&lt;1,0,Table_1[[#This Row],[Kävijämäärä a) lapset]]*Table_1[[#This Row],[Tapaamis-kerrat /osallistuja]])</f>
        <v>0</v>
      </c>
      <c r="Z461" s="387">
        <f>IF(Table_1[[#This Row],[Kokonaiskävijämäärä]]&lt;1,0,Table_1[[#This Row],[Kävijämäärä b) aikuiset]]*Table_1[[#This Row],[Tapaamis-kerrat /osallistuja]])</f>
        <v>0</v>
      </c>
      <c r="AA461" s="387">
        <f>IF(Table_1[[#This Row],[Kokonaiskävijämäärä]]&lt;1,0,Table_1[[#This Row],[Kokonaiskävijämäärä]]*Table_1[[#This Row],[Tapaamis-kerrat /osallistuja]])</f>
        <v>0</v>
      </c>
      <c r="AB461" s="379" t="s">
        <v>57</v>
      </c>
      <c r="AC461" s="418"/>
      <c r="AD461" s="456"/>
      <c r="AE461" s="464"/>
      <c r="AF461" s="388" t="s">
        <v>57</v>
      </c>
      <c r="AG461" s="389" t="s">
        <v>57</v>
      </c>
      <c r="AH461" s="390" t="s">
        <v>57</v>
      </c>
      <c r="AI461" s="390" t="s">
        <v>57</v>
      </c>
      <c r="AJ461" s="391" t="s">
        <v>56</v>
      </c>
      <c r="AK461" s="392" t="s">
        <v>57</v>
      </c>
      <c r="AL461" s="392" t="s">
        <v>57</v>
      </c>
      <c r="AM461" s="392" t="s">
        <v>57</v>
      </c>
      <c r="AN461" s="393" t="s">
        <v>57</v>
      </c>
      <c r="AO461" s="394" t="s">
        <v>57</v>
      </c>
    </row>
    <row r="462" spans="1:41" ht="15.75" customHeight="1" x14ac:dyDescent="0.3">
      <c r="A462" s="395"/>
      <c r="B462" s="372"/>
      <c r="C462" s="396" t="s">
        <v>43</v>
      </c>
      <c r="D462" s="374" t="str">
        <f>IF(Table_1[[#This Row],[SISÄLLÖN NIMI]]="","",1)</f>
        <v/>
      </c>
      <c r="E462" s="397"/>
      <c r="F462" s="397"/>
      <c r="G462" s="373" t="s">
        <v>57</v>
      </c>
      <c r="H462" s="376" t="s">
        <v>57</v>
      </c>
      <c r="I462" s="398" t="s">
        <v>57</v>
      </c>
      <c r="J462" s="378" t="s">
        <v>47</v>
      </c>
      <c r="K462" s="399" t="s">
        <v>57</v>
      </c>
      <c r="L462" s="379" t="s">
        <v>57</v>
      </c>
      <c r="M462" s="400"/>
      <c r="N462" s="401" t="s">
        <v>57</v>
      </c>
      <c r="O462" s="382"/>
      <c r="P462" s="400"/>
      <c r="Q462" s="400"/>
      <c r="R462" s="402"/>
      <c r="S462" s="384">
        <f>IF(Table_1[[#This Row],[Kesto (min) /tapaaminen]]&lt;1,0,(Table_1[[#This Row],[Sisältöjen määrä 
]]*Table_1[[#This Row],[Kesto (min) /tapaaminen]]*Table_1[[#This Row],[Tapaamis-kerrat /osallistuja]]))</f>
        <v>0</v>
      </c>
      <c r="T462" s="356" t="str">
        <f>IF(Table_1[[#This Row],[SISÄLLÖN NIMI]]="","",IF(Table_1[[#This Row],[Toteutuminen]]="Ei osallistujia",0,IF(Table_1[[#This Row],[Toteutuminen]]="Peruttu",0,1)))</f>
        <v/>
      </c>
      <c r="U462" s="403"/>
      <c r="V462" s="404"/>
      <c r="W462" s="405"/>
      <c r="X462" s="387">
        <f>Table_1[[#This Row],[Kävijämäärä a) lapset]]+Table_1[[#This Row],[Kävijämäärä b) aikuiset]]</f>
        <v>0</v>
      </c>
      <c r="Y462" s="387">
        <f>IF(Table_1[[#This Row],[Kokonaiskävijämäärä]]&lt;1,0,Table_1[[#This Row],[Kävijämäärä a) lapset]]*Table_1[[#This Row],[Tapaamis-kerrat /osallistuja]])</f>
        <v>0</v>
      </c>
      <c r="Z462" s="387">
        <f>IF(Table_1[[#This Row],[Kokonaiskävijämäärä]]&lt;1,0,Table_1[[#This Row],[Kävijämäärä b) aikuiset]]*Table_1[[#This Row],[Tapaamis-kerrat /osallistuja]])</f>
        <v>0</v>
      </c>
      <c r="AA462" s="387">
        <f>IF(Table_1[[#This Row],[Kokonaiskävijämäärä]]&lt;1,0,Table_1[[#This Row],[Kokonaiskävijämäärä]]*Table_1[[#This Row],[Tapaamis-kerrat /osallistuja]])</f>
        <v>0</v>
      </c>
      <c r="AB462" s="379" t="s">
        <v>57</v>
      </c>
      <c r="AC462" s="418"/>
      <c r="AD462" s="456"/>
      <c r="AE462" s="464"/>
      <c r="AF462" s="388" t="s">
        <v>57</v>
      </c>
      <c r="AG462" s="389" t="s">
        <v>57</v>
      </c>
      <c r="AH462" s="390" t="s">
        <v>57</v>
      </c>
      <c r="AI462" s="390" t="s">
        <v>57</v>
      </c>
      <c r="AJ462" s="391" t="s">
        <v>56</v>
      </c>
      <c r="AK462" s="392" t="s">
        <v>57</v>
      </c>
      <c r="AL462" s="392" t="s">
        <v>57</v>
      </c>
      <c r="AM462" s="392" t="s">
        <v>57</v>
      </c>
      <c r="AN462" s="393" t="s">
        <v>57</v>
      </c>
      <c r="AO462" s="394" t="s">
        <v>57</v>
      </c>
    </row>
    <row r="463" spans="1:41" ht="15.75" customHeight="1" x14ac:dyDescent="0.3">
      <c r="A463" s="395"/>
      <c r="B463" s="372"/>
      <c r="C463" s="396" t="s">
        <v>43</v>
      </c>
      <c r="D463" s="374" t="str">
        <f>IF(Table_1[[#This Row],[SISÄLLÖN NIMI]]="","",1)</f>
        <v/>
      </c>
      <c r="E463" s="397"/>
      <c r="F463" s="397"/>
      <c r="G463" s="373" t="s">
        <v>57</v>
      </c>
      <c r="H463" s="376" t="s">
        <v>57</v>
      </c>
      <c r="I463" s="398" t="s">
        <v>57</v>
      </c>
      <c r="J463" s="378" t="s">
        <v>47</v>
      </c>
      <c r="K463" s="399" t="s">
        <v>57</v>
      </c>
      <c r="L463" s="379" t="s">
        <v>57</v>
      </c>
      <c r="M463" s="400"/>
      <c r="N463" s="401" t="s">
        <v>57</v>
      </c>
      <c r="O463" s="382"/>
      <c r="P463" s="400"/>
      <c r="Q463" s="400"/>
      <c r="R463" s="402"/>
      <c r="S463" s="384">
        <f>IF(Table_1[[#This Row],[Kesto (min) /tapaaminen]]&lt;1,0,(Table_1[[#This Row],[Sisältöjen määrä 
]]*Table_1[[#This Row],[Kesto (min) /tapaaminen]]*Table_1[[#This Row],[Tapaamis-kerrat /osallistuja]]))</f>
        <v>0</v>
      </c>
      <c r="T463" s="356" t="str">
        <f>IF(Table_1[[#This Row],[SISÄLLÖN NIMI]]="","",IF(Table_1[[#This Row],[Toteutuminen]]="Ei osallistujia",0,IF(Table_1[[#This Row],[Toteutuminen]]="Peruttu",0,1)))</f>
        <v/>
      </c>
      <c r="U463" s="403"/>
      <c r="V463" s="404"/>
      <c r="W463" s="405"/>
      <c r="X463" s="387">
        <f>Table_1[[#This Row],[Kävijämäärä a) lapset]]+Table_1[[#This Row],[Kävijämäärä b) aikuiset]]</f>
        <v>0</v>
      </c>
      <c r="Y463" s="387">
        <f>IF(Table_1[[#This Row],[Kokonaiskävijämäärä]]&lt;1,0,Table_1[[#This Row],[Kävijämäärä a) lapset]]*Table_1[[#This Row],[Tapaamis-kerrat /osallistuja]])</f>
        <v>0</v>
      </c>
      <c r="Z463" s="387">
        <f>IF(Table_1[[#This Row],[Kokonaiskävijämäärä]]&lt;1,0,Table_1[[#This Row],[Kävijämäärä b) aikuiset]]*Table_1[[#This Row],[Tapaamis-kerrat /osallistuja]])</f>
        <v>0</v>
      </c>
      <c r="AA463" s="387">
        <f>IF(Table_1[[#This Row],[Kokonaiskävijämäärä]]&lt;1,0,Table_1[[#This Row],[Kokonaiskävijämäärä]]*Table_1[[#This Row],[Tapaamis-kerrat /osallistuja]])</f>
        <v>0</v>
      </c>
      <c r="AB463" s="379" t="s">
        <v>57</v>
      </c>
      <c r="AC463" s="418"/>
      <c r="AD463" s="456"/>
      <c r="AE463" s="464"/>
      <c r="AF463" s="388" t="s">
        <v>57</v>
      </c>
      <c r="AG463" s="389" t="s">
        <v>57</v>
      </c>
      <c r="AH463" s="390" t="s">
        <v>57</v>
      </c>
      <c r="AI463" s="390" t="s">
        <v>57</v>
      </c>
      <c r="AJ463" s="391" t="s">
        <v>56</v>
      </c>
      <c r="AK463" s="392" t="s">
        <v>57</v>
      </c>
      <c r="AL463" s="392" t="s">
        <v>57</v>
      </c>
      <c r="AM463" s="392" t="s">
        <v>57</v>
      </c>
      <c r="AN463" s="393" t="s">
        <v>57</v>
      </c>
      <c r="AO463" s="394" t="s">
        <v>57</v>
      </c>
    </row>
    <row r="464" spans="1:41" ht="15.75" customHeight="1" x14ac:dyDescent="0.3">
      <c r="A464" s="395"/>
      <c r="B464" s="372"/>
      <c r="C464" s="396" t="s">
        <v>43</v>
      </c>
      <c r="D464" s="374" t="str">
        <f>IF(Table_1[[#This Row],[SISÄLLÖN NIMI]]="","",1)</f>
        <v/>
      </c>
      <c r="E464" s="397"/>
      <c r="F464" s="397"/>
      <c r="G464" s="373" t="s">
        <v>57</v>
      </c>
      <c r="H464" s="376" t="s">
        <v>57</v>
      </c>
      <c r="I464" s="398" t="s">
        <v>57</v>
      </c>
      <c r="J464" s="378" t="s">
        <v>47</v>
      </c>
      <c r="K464" s="399" t="s">
        <v>57</v>
      </c>
      <c r="L464" s="379" t="s">
        <v>57</v>
      </c>
      <c r="M464" s="400"/>
      <c r="N464" s="401" t="s">
        <v>57</v>
      </c>
      <c r="O464" s="382"/>
      <c r="P464" s="400"/>
      <c r="Q464" s="400"/>
      <c r="R464" s="402"/>
      <c r="S464" s="384">
        <f>IF(Table_1[[#This Row],[Kesto (min) /tapaaminen]]&lt;1,0,(Table_1[[#This Row],[Sisältöjen määrä 
]]*Table_1[[#This Row],[Kesto (min) /tapaaminen]]*Table_1[[#This Row],[Tapaamis-kerrat /osallistuja]]))</f>
        <v>0</v>
      </c>
      <c r="T464" s="356" t="str">
        <f>IF(Table_1[[#This Row],[SISÄLLÖN NIMI]]="","",IF(Table_1[[#This Row],[Toteutuminen]]="Ei osallistujia",0,IF(Table_1[[#This Row],[Toteutuminen]]="Peruttu",0,1)))</f>
        <v/>
      </c>
      <c r="U464" s="403"/>
      <c r="V464" s="404"/>
      <c r="W464" s="405"/>
      <c r="X464" s="387">
        <f>Table_1[[#This Row],[Kävijämäärä a) lapset]]+Table_1[[#This Row],[Kävijämäärä b) aikuiset]]</f>
        <v>0</v>
      </c>
      <c r="Y464" s="387">
        <f>IF(Table_1[[#This Row],[Kokonaiskävijämäärä]]&lt;1,0,Table_1[[#This Row],[Kävijämäärä a) lapset]]*Table_1[[#This Row],[Tapaamis-kerrat /osallistuja]])</f>
        <v>0</v>
      </c>
      <c r="Z464" s="387">
        <f>IF(Table_1[[#This Row],[Kokonaiskävijämäärä]]&lt;1,0,Table_1[[#This Row],[Kävijämäärä b) aikuiset]]*Table_1[[#This Row],[Tapaamis-kerrat /osallistuja]])</f>
        <v>0</v>
      </c>
      <c r="AA464" s="387">
        <f>IF(Table_1[[#This Row],[Kokonaiskävijämäärä]]&lt;1,0,Table_1[[#This Row],[Kokonaiskävijämäärä]]*Table_1[[#This Row],[Tapaamis-kerrat /osallistuja]])</f>
        <v>0</v>
      </c>
      <c r="AB464" s="379" t="s">
        <v>57</v>
      </c>
      <c r="AC464" s="418"/>
      <c r="AD464" s="456"/>
      <c r="AE464" s="464"/>
      <c r="AF464" s="388" t="s">
        <v>57</v>
      </c>
      <c r="AG464" s="389" t="s">
        <v>57</v>
      </c>
      <c r="AH464" s="390" t="s">
        <v>57</v>
      </c>
      <c r="AI464" s="390" t="s">
        <v>57</v>
      </c>
      <c r="AJ464" s="391" t="s">
        <v>56</v>
      </c>
      <c r="AK464" s="392" t="s">
        <v>57</v>
      </c>
      <c r="AL464" s="392" t="s">
        <v>57</v>
      </c>
      <c r="AM464" s="392" t="s">
        <v>57</v>
      </c>
      <c r="AN464" s="393" t="s">
        <v>57</v>
      </c>
      <c r="AO464" s="394" t="s">
        <v>57</v>
      </c>
    </row>
    <row r="465" spans="1:41" ht="15.75" customHeight="1" x14ac:dyDescent="0.3">
      <c r="A465" s="395"/>
      <c r="B465" s="372"/>
      <c r="C465" s="396" t="s">
        <v>43</v>
      </c>
      <c r="D465" s="374" t="str">
        <f>IF(Table_1[[#This Row],[SISÄLLÖN NIMI]]="","",1)</f>
        <v/>
      </c>
      <c r="E465" s="397"/>
      <c r="F465" s="397"/>
      <c r="G465" s="373" t="s">
        <v>57</v>
      </c>
      <c r="H465" s="376" t="s">
        <v>57</v>
      </c>
      <c r="I465" s="398" t="s">
        <v>57</v>
      </c>
      <c r="J465" s="378" t="s">
        <v>47</v>
      </c>
      <c r="K465" s="399" t="s">
        <v>57</v>
      </c>
      <c r="L465" s="379" t="s">
        <v>57</v>
      </c>
      <c r="M465" s="400"/>
      <c r="N465" s="401" t="s">
        <v>57</v>
      </c>
      <c r="O465" s="382"/>
      <c r="P465" s="400"/>
      <c r="Q465" s="400"/>
      <c r="R465" s="402"/>
      <c r="S465" s="384">
        <f>IF(Table_1[[#This Row],[Kesto (min) /tapaaminen]]&lt;1,0,(Table_1[[#This Row],[Sisältöjen määrä 
]]*Table_1[[#This Row],[Kesto (min) /tapaaminen]]*Table_1[[#This Row],[Tapaamis-kerrat /osallistuja]]))</f>
        <v>0</v>
      </c>
      <c r="T465" s="356" t="str">
        <f>IF(Table_1[[#This Row],[SISÄLLÖN NIMI]]="","",IF(Table_1[[#This Row],[Toteutuminen]]="Ei osallistujia",0,IF(Table_1[[#This Row],[Toteutuminen]]="Peruttu",0,1)))</f>
        <v/>
      </c>
      <c r="U465" s="403"/>
      <c r="V465" s="404"/>
      <c r="W465" s="405"/>
      <c r="X465" s="387">
        <f>Table_1[[#This Row],[Kävijämäärä a) lapset]]+Table_1[[#This Row],[Kävijämäärä b) aikuiset]]</f>
        <v>0</v>
      </c>
      <c r="Y465" s="387">
        <f>IF(Table_1[[#This Row],[Kokonaiskävijämäärä]]&lt;1,0,Table_1[[#This Row],[Kävijämäärä a) lapset]]*Table_1[[#This Row],[Tapaamis-kerrat /osallistuja]])</f>
        <v>0</v>
      </c>
      <c r="Z465" s="387">
        <f>IF(Table_1[[#This Row],[Kokonaiskävijämäärä]]&lt;1,0,Table_1[[#This Row],[Kävijämäärä b) aikuiset]]*Table_1[[#This Row],[Tapaamis-kerrat /osallistuja]])</f>
        <v>0</v>
      </c>
      <c r="AA465" s="387">
        <f>IF(Table_1[[#This Row],[Kokonaiskävijämäärä]]&lt;1,0,Table_1[[#This Row],[Kokonaiskävijämäärä]]*Table_1[[#This Row],[Tapaamis-kerrat /osallistuja]])</f>
        <v>0</v>
      </c>
      <c r="AB465" s="379" t="s">
        <v>57</v>
      </c>
      <c r="AC465" s="418"/>
      <c r="AD465" s="456"/>
      <c r="AE465" s="464"/>
      <c r="AF465" s="388" t="s">
        <v>57</v>
      </c>
      <c r="AG465" s="389" t="s">
        <v>57</v>
      </c>
      <c r="AH465" s="390" t="s">
        <v>57</v>
      </c>
      <c r="AI465" s="390" t="s">
        <v>57</v>
      </c>
      <c r="AJ465" s="391" t="s">
        <v>56</v>
      </c>
      <c r="AK465" s="392" t="s">
        <v>57</v>
      </c>
      <c r="AL465" s="392" t="s">
        <v>57</v>
      </c>
      <c r="AM465" s="392" t="s">
        <v>57</v>
      </c>
      <c r="AN465" s="393" t="s">
        <v>57</v>
      </c>
      <c r="AO465" s="394" t="s">
        <v>57</v>
      </c>
    </row>
    <row r="466" spans="1:41" ht="15.75" customHeight="1" x14ac:dyDescent="0.3">
      <c r="A466" s="395"/>
      <c r="B466" s="372"/>
      <c r="C466" s="396" t="s">
        <v>43</v>
      </c>
      <c r="D466" s="374" t="str">
        <f>IF(Table_1[[#This Row],[SISÄLLÖN NIMI]]="","",1)</f>
        <v/>
      </c>
      <c r="E466" s="397"/>
      <c r="F466" s="397"/>
      <c r="G466" s="373" t="s">
        <v>57</v>
      </c>
      <c r="H466" s="376" t="s">
        <v>57</v>
      </c>
      <c r="I466" s="398" t="s">
        <v>57</v>
      </c>
      <c r="J466" s="378" t="s">
        <v>47</v>
      </c>
      <c r="K466" s="399" t="s">
        <v>57</v>
      </c>
      <c r="L466" s="379" t="s">
        <v>57</v>
      </c>
      <c r="M466" s="400"/>
      <c r="N466" s="401" t="s">
        <v>57</v>
      </c>
      <c r="O466" s="382"/>
      <c r="P466" s="400"/>
      <c r="Q466" s="400"/>
      <c r="R466" s="402"/>
      <c r="S466" s="384">
        <f>IF(Table_1[[#This Row],[Kesto (min) /tapaaminen]]&lt;1,0,(Table_1[[#This Row],[Sisältöjen määrä 
]]*Table_1[[#This Row],[Kesto (min) /tapaaminen]]*Table_1[[#This Row],[Tapaamis-kerrat /osallistuja]]))</f>
        <v>0</v>
      </c>
      <c r="T466" s="356" t="str">
        <f>IF(Table_1[[#This Row],[SISÄLLÖN NIMI]]="","",IF(Table_1[[#This Row],[Toteutuminen]]="Ei osallistujia",0,IF(Table_1[[#This Row],[Toteutuminen]]="Peruttu",0,1)))</f>
        <v/>
      </c>
      <c r="U466" s="403"/>
      <c r="V466" s="404"/>
      <c r="W466" s="405"/>
      <c r="X466" s="387">
        <f>Table_1[[#This Row],[Kävijämäärä a) lapset]]+Table_1[[#This Row],[Kävijämäärä b) aikuiset]]</f>
        <v>0</v>
      </c>
      <c r="Y466" s="387">
        <f>IF(Table_1[[#This Row],[Kokonaiskävijämäärä]]&lt;1,0,Table_1[[#This Row],[Kävijämäärä a) lapset]]*Table_1[[#This Row],[Tapaamis-kerrat /osallistuja]])</f>
        <v>0</v>
      </c>
      <c r="Z466" s="387">
        <f>IF(Table_1[[#This Row],[Kokonaiskävijämäärä]]&lt;1,0,Table_1[[#This Row],[Kävijämäärä b) aikuiset]]*Table_1[[#This Row],[Tapaamis-kerrat /osallistuja]])</f>
        <v>0</v>
      </c>
      <c r="AA466" s="387">
        <f>IF(Table_1[[#This Row],[Kokonaiskävijämäärä]]&lt;1,0,Table_1[[#This Row],[Kokonaiskävijämäärä]]*Table_1[[#This Row],[Tapaamis-kerrat /osallistuja]])</f>
        <v>0</v>
      </c>
      <c r="AB466" s="379" t="s">
        <v>57</v>
      </c>
      <c r="AC466" s="418"/>
      <c r="AD466" s="456"/>
      <c r="AE466" s="464"/>
      <c r="AF466" s="388" t="s">
        <v>57</v>
      </c>
      <c r="AG466" s="389" t="s">
        <v>57</v>
      </c>
      <c r="AH466" s="390" t="s">
        <v>57</v>
      </c>
      <c r="AI466" s="390" t="s">
        <v>57</v>
      </c>
      <c r="AJ466" s="391" t="s">
        <v>56</v>
      </c>
      <c r="AK466" s="392" t="s">
        <v>57</v>
      </c>
      <c r="AL466" s="392" t="s">
        <v>57</v>
      </c>
      <c r="AM466" s="392" t="s">
        <v>57</v>
      </c>
      <c r="AN466" s="393" t="s">
        <v>57</v>
      </c>
      <c r="AO466" s="394" t="s">
        <v>57</v>
      </c>
    </row>
    <row r="467" spans="1:41" ht="15.75" customHeight="1" x14ac:dyDescent="0.3">
      <c r="A467" s="395"/>
      <c r="B467" s="372"/>
      <c r="C467" s="396" t="s">
        <v>43</v>
      </c>
      <c r="D467" s="374" t="str">
        <f>IF(Table_1[[#This Row],[SISÄLLÖN NIMI]]="","",1)</f>
        <v/>
      </c>
      <c r="E467" s="397"/>
      <c r="F467" s="397"/>
      <c r="G467" s="373" t="s">
        <v>57</v>
      </c>
      <c r="H467" s="376" t="s">
        <v>57</v>
      </c>
      <c r="I467" s="398" t="s">
        <v>57</v>
      </c>
      <c r="J467" s="378" t="s">
        <v>47</v>
      </c>
      <c r="K467" s="399" t="s">
        <v>57</v>
      </c>
      <c r="L467" s="379" t="s">
        <v>57</v>
      </c>
      <c r="M467" s="400"/>
      <c r="N467" s="401" t="s">
        <v>57</v>
      </c>
      <c r="O467" s="382"/>
      <c r="P467" s="400"/>
      <c r="Q467" s="400"/>
      <c r="R467" s="402"/>
      <c r="S467" s="384">
        <f>IF(Table_1[[#This Row],[Kesto (min) /tapaaminen]]&lt;1,0,(Table_1[[#This Row],[Sisältöjen määrä 
]]*Table_1[[#This Row],[Kesto (min) /tapaaminen]]*Table_1[[#This Row],[Tapaamis-kerrat /osallistuja]]))</f>
        <v>0</v>
      </c>
      <c r="T467" s="356" t="str">
        <f>IF(Table_1[[#This Row],[SISÄLLÖN NIMI]]="","",IF(Table_1[[#This Row],[Toteutuminen]]="Ei osallistujia",0,IF(Table_1[[#This Row],[Toteutuminen]]="Peruttu",0,1)))</f>
        <v/>
      </c>
      <c r="U467" s="403"/>
      <c r="V467" s="404"/>
      <c r="W467" s="405"/>
      <c r="X467" s="387">
        <f>Table_1[[#This Row],[Kävijämäärä a) lapset]]+Table_1[[#This Row],[Kävijämäärä b) aikuiset]]</f>
        <v>0</v>
      </c>
      <c r="Y467" s="387">
        <f>IF(Table_1[[#This Row],[Kokonaiskävijämäärä]]&lt;1,0,Table_1[[#This Row],[Kävijämäärä a) lapset]]*Table_1[[#This Row],[Tapaamis-kerrat /osallistuja]])</f>
        <v>0</v>
      </c>
      <c r="Z467" s="387">
        <f>IF(Table_1[[#This Row],[Kokonaiskävijämäärä]]&lt;1,0,Table_1[[#This Row],[Kävijämäärä b) aikuiset]]*Table_1[[#This Row],[Tapaamis-kerrat /osallistuja]])</f>
        <v>0</v>
      </c>
      <c r="AA467" s="387">
        <f>IF(Table_1[[#This Row],[Kokonaiskävijämäärä]]&lt;1,0,Table_1[[#This Row],[Kokonaiskävijämäärä]]*Table_1[[#This Row],[Tapaamis-kerrat /osallistuja]])</f>
        <v>0</v>
      </c>
      <c r="AB467" s="379" t="s">
        <v>57</v>
      </c>
      <c r="AC467" s="418"/>
      <c r="AD467" s="456"/>
      <c r="AE467" s="464"/>
      <c r="AF467" s="388" t="s">
        <v>57</v>
      </c>
      <c r="AG467" s="389" t="s">
        <v>57</v>
      </c>
      <c r="AH467" s="390" t="s">
        <v>57</v>
      </c>
      <c r="AI467" s="390" t="s">
        <v>57</v>
      </c>
      <c r="AJ467" s="391" t="s">
        <v>56</v>
      </c>
      <c r="AK467" s="392" t="s">
        <v>57</v>
      </c>
      <c r="AL467" s="392" t="s">
        <v>57</v>
      </c>
      <c r="AM467" s="392" t="s">
        <v>57</v>
      </c>
      <c r="AN467" s="393" t="s">
        <v>57</v>
      </c>
      <c r="AO467" s="394" t="s">
        <v>57</v>
      </c>
    </row>
    <row r="468" spans="1:41" ht="15.75" customHeight="1" x14ac:dyDescent="0.3">
      <c r="A468" s="395"/>
      <c r="B468" s="372"/>
      <c r="C468" s="396" t="s">
        <v>43</v>
      </c>
      <c r="D468" s="374" t="str">
        <f>IF(Table_1[[#This Row],[SISÄLLÖN NIMI]]="","",1)</f>
        <v/>
      </c>
      <c r="E468" s="397"/>
      <c r="F468" s="397"/>
      <c r="G468" s="373" t="s">
        <v>57</v>
      </c>
      <c r="H468" s="376" t="s">
        <v>57</v>
      </c>
      <c r="I468" s="398" t="s">
        <v>57</v>
      </c>
      <c r="J468" s="378" t="s">
        <v>47</v>
      </c>
      <c r="K468" s="399" t="s">
        <v>57</v>
      </c>
      <c r="L468" s="379" t="s">
        <v>57</v>
      </c>
      <c r="M468" s="400"/>
      <c r="N468" s="401" t="s">
        <v>57</v>
      </c>
      <c r="O468" s="382"/>
      <c r="P468" s="400"/>
      <c r="Q468" s="400"/>
      <c r="R468" s="402"/>
      <c r="S468" s="384">
        <f>IF(Table_1[[#This Row],[Kesto (min) /tapaaminen]]&lt;1,0,(Table_1[[#This Row],[Sisältöjen määrä 
]]*Table_1[[#This Row],[Kesto (min) /tapaaminen]]*Table_1[[#This Row],[Tapaamis-kerrat /osallistuja]]))</f>
        <v>0</v>
      </c>
      <c r="T468" s="356" t="str">
        <f>IF(Table_1[[#This Row],[SISÄLLÖN NIMI]]="","",IF(Table_1[[#This Row],[Toteutuminen]]="Ei osallistujia",0,IF(Table_1[[#This Row],[Toteutuminen]]="Peruttu",0,1)))</f>
        <v/>
      </c>
      <c r="U468" s="403"/>
      <c r="V468" s="404"/>
      <c r="W468" s="405"/>
      <c r="X468" s="387">
        <f>Table_1[[#This Row],[Kävijämäärä a) lapset]]+Table_1[[#This Row],[Kävijämäärä b) aikuiset]]</f>
        <v>0</v>
      </c>
      <c r="Y468" s="387">
        <f>IF(Table_1[[#This Row],[Kokonaiskävijämäärä]]&lt;1,0,Table_1[[#This Row],[Kävijämäärä a) lapset]]*Table_1[[#This Row],[Tapaamis-kerrat /osallistuja]])</f>
        <v>0</v>
      </c>
      <c r="Z468" s="387">
        <f>IF(Table_1[[#This Row],[Kokonaiskävijämäärä]]&lt;1,0,Table_1[[#This Row],[Kävijämäärä b) aikuiset]]*Table_1[[#This Row],[Tapaamis-kerrat /osallistuja]])</f>
        <v>0</v>
      </c>
      <c r="AA468" s="387">
        <f>IF(Table_1[[#This Row],[Kokonaiskävijämäärä]]&lt;1,0,Table_1[[#This Row],[Kokonaiskävijämäärä]]*Table_1[[#This Row],[Tapaamis-kerrat /osallistuja]])</f>
        <v>0</v>
      </c>
      <c r="AB468" s="379" t="s">
        <v>57</v>
      </c>
      <c r="AC468" s="418"/>
      <c r="AD468" s="456"/>
      <c r="AE468" s="464"/>
      <c r="AF468" s="388" t="s">
        <v>57</v>
      </c>
      <c r="AG468" s="389" t="s">
        <v>57</v>
      </c>
      <c r="AH468" s="390" t="s">
        <v>57</v>
      </c>
      <c r="AI468" s="390" t="s">
        <v>57</v>
      </c>
      <c r="AJ468" s="391" t="s">
        <v>56</v>
      </c>
      <c r="AK468" s="392" t="s">
        <v>57</v>
      </c>
      <c r="AL468" s="392" t="s">
        <v>57</v>
      </c>
      <c r="AM468" s="392" t="s">
        <v>57</v>
      </c>
      <c r="AN468" s="393" t="s">
        <v>57</v>
      </c>
      <c r="AO468" s="394" t="s">
        <v>57</v>
      </c>
    </row>
    <row r="469" spans="1:41" ht="15.75" customHeight="1" x14ac:dyDescent="0.3">
      <c r="A469" s="395"/>
      <c r="B469" s="372"/>
      <c r="C469" s="396" t="s">
        <v>43</v>
      </c>
      <c r="D469" s="374" t="str">
        <f>IF(Table_1[[#This Row],[SISÄLLÖN NIMI]]="","",1)</f>
        <v/>
      </c>
      <c r="E469" s="397"/>
      <c r="F469" s="397"/>
      <c r="G469" s="373" t="s">
        <v>57</v>
      </c>
      <c r="H469" s="376" t="s">
        <v>57</v>
      </c>
      <c r="I469" s="398" t="s">
        <v>57</v>
      </c>
      <c r="J469" s="378" t="s">
        <v>47</v>
      </c>
      <c r="K469" s="399" t="s">
        <v>57</v>
      </c>
      <c r="L469" s="379" t="s">
        <v>57</v>
      </c>
      <c r="M469" s="400"/>
      <c r="N469" s="401" t="s">
        <v>57</v>
      </c>
      <c r="O469" s="382"/>
      <c r="P469" s="400"/>
      <c r="Q469" s="400"/>
      <c r="R469" s="402"/>
      <c r="S469" s="384">
        <f>IF(Table_1[[#This Row],[Kesto (min) /tapaaminen]]&lt;1,0,(Table_1[[#This Row],[Sisältöjen määrä 
]]*Table_1[[#This Row],[Kesto (min) /tapaaminen]]*Table_1[[#This Row],[Tapaamis-kerrat /osallistuja]]))</f>
        <v>0</v>
      </c>
      <c r="T469" s="356" t="str">
        <f>IF(Table_1[[#This Row],[SISÄLLÖN NIMI]]="","",IF(Table_1[[#This Row],[Toteutuminen]]="Ei osallistujia",0,IF(Table_1[[#This Row],[Toteutuminen]]="Peruttu",0,1)))</f>
        <v/>
      </c>
      <c r="U469" s="403"/>
      <c r="V469" s="404"/>
      <c r="W469" s="405"/>
      <c r="X469" s="387">
        <f>Table_1[[#This Row],[Kävijämäärä a) lapset]]+Table_1[[#This Row],[Kävijämäärä b) aikuiset]]</f>
        <v>0</v>
      </c>
      <c r="Y469" s="387">
        <f>IF(Table_1[[#This Row],[Kokonaiskävijämäärä]]&lt;1,0,Table_1[[#This Row],[Kävijämäärä a) lapset]]*Table_1[[#This Row],[Tapaamis-kerrat /osallistuja]])</f>
        <v>0</v>
      </c>
      <c r="Z469" s="387">
        <f>IF(Table_1[[#This Row],[Kokonaiskävijämäärä]]&lt;1,0,Table_1[[#This Row],[Kävijämäärä b) aikuiset]]*Table_1[[#This Row],[Tapaamis-kerrat /osallistuja]])</f>
        <v>0</v>
      </c>
      <c r="AA469" s="387">
        <f>IF(Table_1[[#This Row],[Kokonaiskävijämäärä]]&lt;1,0,Table_1[[#This Row],[Kokonaiskävijämäärä]]*Table_1[[#This Row],[Tapaamis-kerrat /osallistuja]])</f>
        <v>0</v>
      </c>
      <c r="AB469" s="379" t="s">
        <v>57</v>
      </c>
      <c r="AC469" s="418"/>
      <c r="AD469" s="456"/>
      <c r="AE469" s="464"/>
      <c r="AF469" s="388" t="s">
        <v>57</v>
      </c>
      <c r="AG469" s="389" t="s">
        <v>57</v>
      </c>
      <c r="AH469" s="390" t="s">
        <v>57</v>
      </c>
      <c r="AI469" s="390" t="s">
        <v>57</v>
      </c>
      <c r="AJ469" s="391" t="s">
        <v>56</v>
      </c>
      <c r="AK469" s="392" t="s">
        <v>57</v>
      </c>
      <c r="AL469" s="392" t="s">
        <v>57</v>
      </c>
      <c r="AM469" s="392" t="s">
        <v>57</v>
      </c>
      <c r="AN469" s="393" t="s">
        <v>57</v>
      </c>
      <c r="AO469" s="394" t="s">
        <v>57</v>
      </c>
    </row>
    <row r="470" spans="1:41" ht="15.75" customHeight="1" x14ac:dyDescent="0.3">
      <c r="A470" s="395"/>
      <c r="B470" s="372"/>
      <c r="C470" s="396" t="s">
        <v>43</v>
      </c>
      <c r="D470" s="374" t="str">
        <f>IF(Table_1[[#This Row],[SISÄLLÖN NIMI]]="","",1)</f>
        <v/>
      </c>
      <c r="E470" s="397"/>
      <c r="F470" s="397"/>
      <c r="G470" s="373" t="s">
        <v>57</v>
      </c>
      <c r="H470" s="376" t="s">
        <v>57</v>
      </c>
      <c r="I470" s="398" t="s">
        <v>57</v>
      </c>
      <c r="J470" s="378" t="s">
        <v>47</v>
      </c>
      <c r="K470" s="399" t="s">
        <v>57</v>
      </c>
      <c r="L470" s="379" t="s">
        <v>57</v>
      </c>
      <c r="M470" s="400"/>
      <c r="N470" s="401" t="s">
        <v>57</v>
      </c>
      <c r="O470" s="382"/>
      <c r="P470" s="400"/>
      <c r="Q470" s="400"/>
      <c r="R470" s="402"/>
      <c r="S470" s="384">
        <f>IF(Table_1[[#This Row],[Kesto (min) /tapaaminen]]&lt;1,0,(Table_1[[#This Row],[Sisältöjen määrä 
]]*Table_1[[#This Row],[Kesto (min) /tapaaminen]]*Table_1[[#This Row],[Tapaamis-kerrat /osallistuja]]))</f>
        <v>0</v>
      </c>
      <c r="T470" s="356" t="str">
        <f>IF(Table_1[[#This Row],[SISÄLLÖN NIMI]]="","",IF(Table_1[[#This Row],[Toteutuminen]]="Ei osallistujia",0,IF(Table_1[[#This Row],[Toteutuminen]]="Peruttu",0,1)))</f>
        <v/>
      </c>
      <c r="U470" s="403"/>
      <c r="V470" s="404"/>
      <c r="W470" s="405"/>
      <c r="X470" s="387">
        <f>Table_1[[#This Row],[Kävijämäärä a) lapset]]+Table_1[[#This Row],[Kävijämäärä b) aikuiset]]</f>
        <v>0</v>
      </c>
      <c r="Y470" s="387">
        <f>IF(Table_1[[#This Row],[Kokonaiskävijämäärä]]&lt;1,0,Table_1[[#This Row],[Kävijämäärä a) lapset]]*Table_1[[#This Row],[Tapaamis-kerrat /osallistuja]])</f>
        <v>0</v>
      </c>
      <c r="Z470" s="387">
        <f>IF(Table_1[[#This Row],[Kokonaiskävijämäärä]]&lt;1,0,Table_1[[#This Row],[Kävijämäärä b) aikuiset]]*Table_1[[#This Row],[Tapaamis-kerrat /osallistuja]])</f>
        <v>0</v>
      </c>
      <c r="AA470" s="387">
        <f>IF(Table_1[[#This Row],[Kokonaiskävijämäärä]]&lt;1,0,Table_1[[#This Row],[Kokonaiskävijämäärä]]*Table_1[[#This Row],[Tapaamis-kerrat /osallistuja]])</f>
        <v>0</v>
      </c>
      <c r="AB470" s="379" t="s">
        <v>57</v>
      </c>
      <c r="AC470" s="418"/>
      <c r="AD470" s="456"/>
      <c r="AE470" s="464"/>
      <c r="AF470" s="388" t="s">
        <v>57</v>
      </c>
      <c r="AG470" s="389" t="s">
        <v>57</v>
      </c>
      <c r="AH470" s="390" t="s">
        <v>57</v>
      </c>
      <c r="AI470" s="390" t="s">
        <v>57</v>
      </c>
      <c r="AJ470" s="391" t="s">
        <v>56</v>
      </c>
      <c r="AK470" s="392" t="s">
        <v>57</v>
      </c>
      <c r="AL470" s="392" t="s">
        <v>57</v>
      </c>
      <c r="AM470" s="392" t="s">
        <v>57</v>
      </c>
      <c r="AN470" s="393" t="s">
        <v>57</v>
      </c>
      <c r="AO470" s="394" t="s">
        <v>57</v>
      </c>
    </row>
    <row r="471" spans="1:41" ht="15.75" customHeight="1" x14ac:dyDescent="0.3">
      <c r="A471" s="395"/>
      <c r="B471" s="372"/>
      <c r="C471" s="396" t="s">
        <v>43</v>
      </c>
      <c r="D471" s="374" t="str">
        <f>IF(Table_1[[#This Row],[SISÄLLÖN NIMI]]="","",1)</f>
        <v/>
      </c>
      <c r="E471" s="397"/>
      <c r="F471" s="397"/>
      <c r="G471" s="373" t="s">
        <v>57</v>
      </c>
      <c r="H471" s="376" t="s">
        <v>57</v>
      </c>
      <c r="I471" s="398" t="s">
        <v>57</v>
      </c>
      <c r="J471" s="378" t="s">
        <v>47</v>
      </c>
      <c r="K471" s="399" t="s">
        <v>57</v>
      </c>
      <c r="L471" s="379" t="s">
        <v>57</v>
      </c>
      <c r="M471" s="400"/>
      <c r="N471" s="401" t="s">
        <v>57</v>
      </c>
      <c r="O471" s="382"/>
      <c r="P471" s="400"/>
      <c r="Q471" s="400"/>
      <c r="R471" s="402"/>
      <c r="S471" s="384">
        <f>IF(Table_1[[#This Row],[Kesto (min) /tapaaminen]]&lt;1,0,(Table_1[[#This Row],[Sisältöjen määrä 
]]*Table_1[[#This Row],[Kesto (min) /tapaaminen]]*Table_1[[#This Row],[Tapaamis-kerrat /osallistuja]]))</f>
        <v>0</v>
      </c>
      <c r="T471" s="356" t="str">
        <f>IF(Table_1[[#This Row],[SISÄLLÖN NIMI]]="","",IF(Table_1[[#This Row],[Toteutuminen]]="Ei osallistujia",0,IF(Table_1[[#This Row],[Toteutuminen]]="Peruttu",0,1)))</f>
        <v/>
      </c>
      <c r="U471" s="403"/>
      <c r="V471" s="404"/>
      <c r="W471" s="405"/>
      <c r="X471" s="387">
        <f>Table_1[[#This Row],[Kävijämäärä a) lapset]]+Table_1[[#This Row],[Kävijämäärä b) aikuiset]]</f>
        <v>0</v>
      </c>
      <c r="Y471" s="387">
        <f>IF(Table_1[[#This Row],[Kokonaiskävijämäärä]]&lt;1,0,Table_1[[#This Row],[Kävijämäärä a) lapset]]*Table_1[[#This Row],[Tapaamis-kerrat /osallistuja]])</f>
        <v>0</v>
      </c>
      <c r="Z471" s="387">
        <f>IF(Table_1[[#This Row],[Kokonaiskävijämäärä]]&lt;1,0,Table_1[[#This Row],[Kävijämäärä b) aikuiset]]*Table_1[[#This Row],[Tapaamis-kerrat /osallistuja]])</f>
        <v>0</v>
      </c>
      <c r="AA471" s="387">
        <f>IF(Table_1[[#This Row],[Kokonaiskävijämäärä]]&lt;1,0,Table_1[[#This Row],[Kokonaiskävijämäärä]]*Table_1[[#This Row],[Tapaamis-kerrat /osallistuja]])</f>
        <v>0</v>
      </c>
      <c r="AB471" s="379" t="s">
        <v>57</v>
      </c>
      <c r="AC471" s="418"/>
      <c r="AD471" s="456"/>
      <c r="AE471" s="464"/>
      <c r="AF471" s="388" t="s">
        <v>57</v>
      </c>
      <c r="AG471" s="389" t="s">
        <v>57</v>
      </c>
      <c r="AH471" s="390" t="s">
        <v>57</v>
      </c>
      <c r="AI471" s="390" t="s">
        <v>57</v>
      </c>
      <c r="AJ471" s="391" t="s">
        <v>56</v>
      </c>
      <c r="AK471" s="392" t="s">
        <v>57</v>
      </c>
      <c r="AL471" s="392" t="s">
        <v>57</v>
      </c>
      <c r="AM471" s="392" t="s">
        <v>57</v>
      </c>
      <c r="AN471" s="393" t="s">
        <v>57</v>
      </c>
      <c r="AO471" s="394" t="s">
        <v>57</v>
      </c>
    </row>
    <row r="472" spans="1:41" ht="15.75" customHeight="1" x14ac:dyDescent="0.3">
      <c r="A472" s="395"/>
      <c r="B472" s="372"/>
      <c r="C472" s="396" t="s">
        <v>43</v>
      </c>
      <c r="D472" s="374" t="str">
        <f>IF(Table_1[[#This Row],[SISÄLLÖN NIMI]]="","",1)</f>
        <v/>
      </c>
      <c r="E472" s="397"/>
      <c r="F472" s="397"/>
      <c r="G472" s="373" t="s">
        <v>57</v>
      </c>
      <c r="H472" s="376" t="s">
        <v>57</v>
      </c>
      <c r="I472" s="398" t="s">
        <v>57</v>
      </c>
      <c r="J472" s="378" t="s">
        <v>47</v>
      </c>
      <c r="K472" s="399" t="s">
        <v>57</v>
      </c>
      <c r="L472" s="379" t="s">
        <v>57</v>
      </c>
      <c r="M472" s="400"/>
      <c r="N472" s="401" t="s">
        <v>57</v>
      </c>
      <c r="O472" s="382"/>
      <c r="P472" s="400"/>
      <c r="Q472" s="400"/>
      <c r="R472" s="402"/>
      <c r="S472" s="384">
        <f>IF(Table_1[[#This Row],[Kesto (min) /tapaaminen]]&lt;1,0,(Table_1[[#This Row],[Sisältöjen määrä 
]]*Table_1[[#This Row],[Kesto (min) /tapaaminen]]*Table_1[[#This Row],[Tapaamis-kerrat /osallistuja]]))</f>
        <v>0</v>
      </c>
      <c r="T472" s="356" t="str">
        <f>IF(Table_1[[#This Row],[SISÄLLÖN NIMI]]="","",IF(Table_1[[#This Row],[Toteutuminen]]="Ei osallistujia",0,IF(Table_1[[#This Row],[Toteutuminen]]="Peruttu",0,1)))</f>
        <v/>
      </c>
      <c r="U472" s="403"/>
      <c r="V472" s="404"/>
      <c r="W472" s="405"/>
      <c r="X472" s="387">
        <f>Table_1[[#This Row],[Kävijämäärä a) lapset]]+Table_1[[#This Row],[Kävijämäärä b) aikuiset]]</f>
        <v>0</v>
      </c>
      <c r="Y472" s="387">
        <f>IF(Table_1[[#This Row],[Kokonaiskävijämäärä]]&lt;1,0,Table_1[[#This Row],[Kävijämäärä a) lapset]]*Table_1[[#This Row],[Tapaamis-kerrat /osallistuja]])</f>
        <v>0</v>
      </c>
      <c r="Z472" s="387">
        <f>IF(Table_1[[#This Row],[Kokonaiskävijämäärä]]&lt;1,0,Table_1[[#This Row],[Kävijämäärä b) aikuiset]]*Table_1[[#This Row],[Tapaamis-kerrat /osallistuja]])</f>
        <v>0</v>
      </c>
      <c r="AA472" s="387">
        <f>IF(Table_1[[#This Row],[Kokonaiskävijämäärä]]&lt;1,0,Table_1[[#This Row],[Kokonaiskävijämäärä]]*Table_1[[#This Row],[Tapaamis-kerrat /osallistuja]])</f>
        <v>0</v>
      </c>
      <c r="AB472" s="379" t="s">
        <v>57</v>
      </c>
      <c r="AC472" s="418"/>
      <c r="AD472" s="456"/>
      <c r="AE472" s="464"/>
      <c r="AF472" s="388" t="s">
        <v>57</v>
      </c>
      <c r="AG472" s="389" t="s">
        <v>57</v>
      </c>
      <c r="AH472" s="390" t="s">
        <v>57</v>
      </c>
      <c r="AI472" s="390" t="s">
        <v>57</v>
      </c>
      <c r="AJ472" s="391" t="s">
        <v>56</v>
      </c>
      <c r="AK472" s="392" t="s">
        <v>57</v>
      </c>
      <c r="AL472" s="392" t="s">
        <v>57</v>
      </c>
      <c r="AM472" s="392" t="s">
        <v>57</v>
      </c>
      <c r="AN472" s="393" t="s">
        <v>57</v>
      </c>
      <c r="AO472" s="394" t="s">
        <v>57</v>
      </c>
    </row>
    <row r="473" spans="1:41" ht="15.75" customHeight="1" x14ac:dyDescent="0.3">
      <c r="A473" s="395"/>
      <c r="B473" s="372"/>
      <c r="C473" s="396" t="s">
        <v>43</v>
      </c>
      <c r="D473" s="374" t="str">
        <f>IF(Table_1[[#This Row],[SISÄLLÖN NIMI]]="","",1)</f>
        <v/>
      </c>
      <c r="E473" s="397"/>
      <c r="F473" s="397"/>
      <c r="G473" s="373" t="s">
        <v>57</v>
      </c>
      <c r="H473" s="376" t="s">
        <v>57</v>
      </c>
      <c r="I473" s="398" t="s">
        <v>57</v>
      </c>
      <c r="J473" s="378" t="s">
        <v>47</v>
      </c>
      <c r="K473" s="399" t="s">
        <v>57</v>
      </c>
      <c r="L473" s="379" t="s">
        <v>57</v>
      </c>
      <c r="M473" s="400"/>
      <c r="N473" s="401" t="s">
        <v>57</v>
      </c>
      <c r="O473" s="382"/>
      <c r="P473" s="400"/>
      <c r="Q473" s="400"/>
      <c r="R473" s="402"/>
      <c r="S473" s="384">
        <f>IF(Table_1[[#This Row],[Kesto (min) /tapaaminen]]&lt;1,0,(Table_1[[#This Row],[Sisältöjen määrä 
]]*Table_1[[#This Row],[Kesto (min) /tapaaminen]]*Table_1[[#This Row],[Tapaamis-kerrat /osallistuja]]))</f>
        <v>0</v>
      </c>
      <c r="T473" s="356" t="str">
        <f>IF(Table_1[[#This Row],[SISÄLLÖN NIMI]]="","",IF(Table_1[[#This Row],[Toteutuminen]]="Ei osallistujia",0,IF(Table_1[[#This Row],[Toteutuminen]]="Peruttu",0,1)))</f>
        <v/>
      </c>
      <c r="U473" s="403"/>
      <c r="V473" s="404"/>
      <c r="W473" s="405"/>
      <c r="X473" s="387">
        <f>Table_1[[#This Row],[Kävijämäärä a) lapset]]+Table_1[[#This Row],[Kävijämäärä b) aikuiset]]</f>
        <v>0</v>
      </c>
      <c r="Y473" s="387">
        <f>IF(Table_1[[#This Row],[Kokonaiskävijämäärä]]&lt;1,0,Table_1[[#This Row],[Kävijämäärä a) lapset]]*Table_1[[#This Row],[Tapaamis-kerrat /osallistuja]])</f>
        <v>0</v>
      </c>
      <c r="Z473" s="387">
        <f>IF(Table_1[[#This Row],[Kokonaiskävijämäärä]]&lt;1,0,Table_1[[#This Row],[Kävijämäärä b) aikuiset]]*Table_1[[#This Row],[Tapaamis-kerrat /osallistuja]])</f>
        <v>0</v>
      </c>
      <c r="AA473" s="387">
        <f>IF(Table_1[[#This Row],[Kokonaiskävijämäärä]]&lt;1,0,Table_1[[#This Row],[Kokonaiskävijämäärä]]*Table_1[[#This Row],[Tapaamis-kerrat /osallistuja]])</f>
        <v>0</v>
      </c>
      <c r="AB473" s="379" t="s">
        <v>57</v>
      </c>
      <c r="AC473" s="418"/>
      <c r="AD473" s="456"/>
      <c r="AE473" s="464"/>
      <c r="AF473" s="388" t="s">
        <v>57</v>
      </c>
      <c r="AG473" s="389" t="s">
        <v>57</v>
      </c>
      <c r="AH473" s="390" t="s">
        <v>57</v>
      </c>
      <c r="AI473" s="390" t="s">
        <v>57</v>
      </c>
      <c r="AJ473" s="391" t="s">
        <v>56</v>
      </c>
      <c r="AK473" s="392" t="s">
        <v>57</v>
      </c>
      <c r="AL473" s="392" t="s">
        <v>57</v>
      </c>
      <c r="AM473" s="392" t="s">
        <v>57</v>
      </c>
      <c r="AN473" s="393" t="s">
        <v>57</v>
      </c>
      <c r="AO473" s="394" t="s">
        <v>57</v>
      </c>
    </row>
    <row r="474" spans="1:41" ht="15.75" customHeight="1" x14ac:dyDescent="0.3">
      <c r="A474" s="395"/>
      <c r="B474" s="372"/>
      <c r="C474" s="396" t="s">
        <v>43</v>
      </c>
      <c r="D474" s="374" t="str">
        <f>IF(Table_1[[#This Row],[SISÄLLÖN NIMI]]="","",1)</f>
        <v/>
      </c>
      <c r="E474" s="397"/>
      <c r="F474" s="397"/>
      <c r="G474" s="373" t="s">
        <v>57</v>
      </c>
      <c r="H474" s="376" t="s">
        <v>57</v>
      </c>
      <c r="I474" s="398" t="s">
        <v>57</v>
      </c>
      <c r="J474" s="378" t="s">
        <v>47</v>
      </c>
      <c r="K474" s="399" t="s">
        <v>57</v>
      </c>
      <c r="L474" s="379" t="s">
        <v>57</v>
      </c>
      <c r="M474" s="400"/>
      <c r="N474" s="401" t="s">
        <v>57</v>
      </c>
      <c r="O474" s="382"/>
      <c r="P474" s="400"/>
      <c r="Q474" s="400"/>
      <c r="R474" s="402"/>
      <c r="S474" s="384">
        <f>IF(Table_1[[#This Row],[Kesto (min) /tapaaminen]]&lt;1,0,(Table_1[[#This Row],[Sisältöjen määrä 
]]*Table_1[[#This Row],[Kesto (min) /tapaaminen]]*Table_1[[#This Row],[Tapaamis-kerrat /osallistuja]]))</f>
        <v>0</v>
      </c>
      <c r="T474" s="356" t="str">
        <f>IF(Table_1[[#This Row],[SISÄLLÖN NIMI]]="","",IF(Table_1[[#This Row],[Toteutuminen]]="Ei osallistujia",0,IF(Table_1[[#This Row],[Toteutuminen]]="Peruttu",0,1)))</f>
        <v/>
      </c>
      <c r="U474" s="403"/>
      <c r="V474" s="404"/>
      <c r="W474" s="405"/>
      <c r="X474" s="387">
        <f>Table_1[[#This Row],[Kävijämäärä a) lapset]]+Table_1[[#This Row],[Kävijämäärä b) aikuiset]]</f>
        <v>0</v>
      </c>
      <c r="Y474" s="387">
        <f>IF(Table_1[[#This Row],[Kokonaiskävijämäärä]]&lt;1,0,Table_1[[#This Row],[Kävijämäärä a) lapset]]*Table_1[[#This Row],[Tapaamis-kerrat /osallistuja]])</f>
        <v>0</v>
      </c>
      <c r="Z474" s="387">
        <f>IF(Table_1[[#This Row],[Kokonaiskävijämäärä]]&lt;1,0,Table_1[[#This Row],[Kävijämäärä b) aikuiset]]*Table_1[[#This Row],[Tapaamis-kerrat /osallistuja]])</f>
        <v>0</v>
      </c>
      <c r="AA474" s="387">
        <f>IF(Table_1[[#This Row],[Kokonaiskävijämäärä]]&lt;1,0,Table_1[[#This Row],[Kokonaiskävijämäärä]]*Table_1[[#This Row],[Tapaamis-kerrat /osallistuja]])</f>
        <v>0</v>
      </c>
      <c r="AB474" s="379" t="s">
        <v>57</v>
      </c>
      <c r="AC474" s="418"/>
      <c r="AD474" s="456"/>
      <c r="AE474" s="464"/>
      <c r="AF474" s="388" t="s">
        <v>57</v>
      </c>
      <c r="AG474" s="389" t="s">
        <v>57</v>
      </c>
      <c r="AH474" s="390" t="s">
        <v>57</v>
      </c>
      <c r="AI474" s="390" t="s">
        <v>57</v>
      </c>
      <c r="AJ474" s="391" t="s">
        <v>56</v>
      </c>
      <c r="AK474" s="392" t="s">
        <v>57</v>
      </c>
      <c r="AL474" s="392" t="s">
        <v>57</v>
      </c>
      <c r="AM474" s="392" t="s">
        <v>57</v>
      </c>
      <c r="AN474" s="393" t="s">
        <v>57</v>
      </c>
      <c r="AO474" s="394" t="s">
        <v>57</v>
      </c>
    </row>
    <row r="475" spans="1:41" ht="15.75" customHeight="1" x14ac:dyDescent="0.3">
      <c r="A475" s="395"/>
      <c r="B475" s="372"/>
      <c r="C475" s="396" t="s">
        <v>43</v>
      </c>
      <c r="D475" s="374" t="str">
        <f>IF(Table_1[[#This Row],[SISÄLLÖN NIMI]]="","",1)</f>
        <v/>
      </c>
      <c r="E475" s="397"/>
      <c r="F475" s="397"/>
      <c r="G475" s="373" t="s">
        <v>57</v>
      </c>
      <c r="H475" s="376" t="s">
        <v>57</v>
      </c>
      <c r="I475" s="398" t="s">
        <v>57</v>
      </c>
      <c r="J475" s="378" t="s">
        <v>47</v>
      </c>
      <c r="K475" s="399" t="s">
        <v>57</v>
      </c>
      <c r="L475" s="379" t="s">
        <v>57</v>
      </c>
      <c r="M475" s="400"/>
      <c r="N475" s="401" t="s">
        <v>57</v>
      </c>
      <c r="O475" s="382"/>
      <c r="P475" s="400"/>
      <c r="Q475" s="400"/>
      <c r="R475" s="402"/>
      <c r="S475" s="384">
        <f>IF(Table_1[[#This Row],[Kesto (min) /tapaaminen]]&lt;1,0,(Table_1[[#This Row],[Sisältöjen määrä 
]]*Table_1[[#This Row],[Kesto (min) /tapaaminen]]*Table_1[[#This Row],[Tapaamis-kerrat /osallistuja]]))</f>
        <v>0</v>
      </c>
      <c r="T475" s="356" t="str">
        <f>IF(Table_1[[#This Row],[SISÄLLÖN NIMI]]="","",IF(Table_1[[#This Row],[Toteutuminen]]="Ei osallistujia",0,IF(Table_1[[#This Row],[Toteutuminen]]="Peruttu",0,1)))</f>
        <v/>
      </c>
      <c r="U475" s="403"/>
      <c r="V475" s="404"/>
      <c r="W475" s="405"/>
      <c r="X475" s="387">
        <f>Table_1[[#This Row],[Kävijämäärä a) lapset]]+Table_1[[#This Row],[Kävijämäärä b) aikuiset]]</f>
        <v>0</v>
      </c>
      <c r="Y475" s="387">
        <f>IF(Table_1[[#This Row],[Kokonaiskävijämäärä]]&lt;1,0,Table_1[[#This Row],[Kävijämäärä a) lapset]]*Table_1[[#This Row],[Tapaamis-kerrat /osallistuja]])</f>
        <v>0</v>
      </c>
      <c r="Z475" s="387">
        <f>IF(Table_1[[#This Row],[Kokonaiskävijämäärä]]&lt;1,0,Table_1[[#This Row],[Kävijämäärä b) aikuiset]]*Table_1[[#This Row],[Tapaamis-kerrat /osallistuja]])</f>
        <v>0</v>
      </c>
      <c r="AA475" s="387">
        <f>IF(Table_1[[#This Row],[Kokonaiskävijämäärä]]&lt;1,0,Table_1[[#This Row],[Kokonaiskävijämäärä]]*Table_1[[#This Row],[Tapaamis-kerrat /osallistuja]])</f>
        <v>0</v>
      </c>
      <c r="AB475" s="379" t="s">
        <v>57</v>
      </c>
      <c r="AC475" s="418"/>
      <c r="AD475" s="456"/>
      <c r="AE475" s="464"/>
      <c r="AF475" s="388" t="s">
        <v>57</v>
      </c>
      <c r="AG475" s="389" t="s">
        <v>57</v>
      </c>
      <c r="AH475" s="390" t="s">
        <v>57</v>
      </c>
      <c r="AI475" s="390" t="s">
        <v>57</v>
      </c>
      <c r="AJ475" s="391" t="s">
        <v>56</v>
      </c>
      <c r="AK475" s="392" t="s">
        <v>57</v>
      </c>
      <c r="AL475" s="392" t="s">
        <v>57</v>
      </c>
      <c r="AM475" s="392" t="s">
        <v>57</v>
      </c>
      <c r="AN475" s="393" t="s">
        <v>57</v>
      </c>
      <c r="AO475" s="394" t="s">
        <v>57</v>
      </c>
    </row>
    <row r="476" spans="1:41" ht="15.75" customHeight="1" x14ac:dyDescent="0.3">
      <c r="A476" s="395"/>
      <c r="B476" s="372"/>
      <c r="C476" s="396" t="s">
        <v>43</v>
      </c>
      <c r="D476" s="374" t="str">
        <f>IF(Table_1[[#This Row],[SISÄLLÖN NIMI]]="","",1)</f>
        <v/>
      </c>
      <c r="E476" s="397"/>
      <c r="F476" s="397"/>
      <c r="G476" s="373" t="s">
        <v>57</v>
      </c>
      <c r="H476" s="376" t="s">
        <v>57</v>
      </c>
      <c r="I476" s="398" t="s">
        <v>57</v>
      </c>
      <c r="J476" s="378" t="s">
        <v>47</v>
      </c>
      <c r="K476" s="399" t="s">
        <v>57</v>
      </c>
      <c r="L476" s="379" t="s">
        <v>57</v>
      </c>
      <c r="M476" s="400"/>
      <c r="N476" s="401" t="s">
        <v>57</v>
      </c>
      <c r="O476" s="382"/>
      <c r="P476" s="400"/>
      <c r="Q476" s="400"/>
      <c r="R476" s="402"/>
      <c r="S476" s="384">
        <f>IF(Table_1[[#This Row],[Kesto (min) /tapaaminen]]&lt;1,0,(Table_1[[#This Row],[Sisältöjen määrä 
]]*Table_1[[#This Row],[Kesto (min) /tapaaminen]]*Table_1[[#This Row],[Tapaamis-kerrat /osallistuja]]))</f>
        <v>0</v>
      </c>
      <c r="T476" s="356" t="str">
        <f>IF(Table_1[[#This Row],[SISÄLLÖN NIMI]]="","",IF(Table_1[[#This Row],[Toteutuminen]]="Ei osallistujia",0,IF(Table_1[[#This Row],[Toteutuminen]]="Peruttu",0,1)))</f>
        <v/>
      </c>
      <c r="U476" s="403"/>
      <c r="V476" s="404"/>
      <c r="W476" s="405"/>
      <c r="X476" s="387">
        <f>Table_1[[#This Row],[Kävijämäärä a) lapset]]+Table_1[[#This Row],[Kävijämäärä b) aikuiset]]</f>
        <v>0</v>
      </c>
      <c r="Y476" s="387">
        <f>IF(Table_1[[#This Row],[Kokonaiskävijämäärä]]&lt;1,0,Table_1[[#This Row],[Kävijämäärä a) lapset]]*Table_1[[#This Row],[Tapaamis-kerrat /osallistuja]])</f>
        <v>0</v>
      </c>
      <c r="Z476" s="387">
        <f>IF(Table_1[[#This Row],[Kokonaiskävijämäärä]]&lt;1,0,Table_1[[#This Row],[Kävijämäärä b) aikuiset]]*Table_1[[#This Row],[Tapaamis-kerrat /osallistuja]])</f>
        <v>0</v>
      </c>
      <c r="AA476" s="387">
        <f>IF(Table_1[[#This Row],[Kokonaiskävijämäärä]]&lt;1,0,Table_1[[#This Row],[Kokonaiskävijämäärä]]*Table_1[[#This Row],[Tapaamis-kerrat /osallistuja]])</f>
        <v>0</v>
      </c>
      <c r="AB476" s="379" t="s">
        <v>57</v>
      </c>
      <c r="AC476" s="418"/>
      <c r="AD476" s="456"/>
      <c r="AE476" s="464"/>
      <c r="AF476" s="388" t="s">
        <v>57</v>
      </c>
      <c r="AG476" s="389" t="s">
        <v>57</v>
      </c>
      <c r="AH476" s="390" t="s">
        <v>57</v>
      </c>
      <c r="AI476" s="390" t="s">
        <v>57</v>
      </c>
      <c r="AJ476" s="391" t="s">
        <v>56</v>
      </c>
      <c r="AK476" s="392" t="s">
        <v>57</v>
      </c>
      <c r="AL476" s="392" t="s">
        <v>57</v>
      </c>
      <c r="AM476" s="392" t="s">
        <v>57</v>
      </c>
      <c r="AN476" s="393" t="s">
        <v>57</v>
      </c>
      <c r="AO476" s="394" t="s">
        <v>57</v>
      </c>
    </row>
    <row r="477" spans="1:41" ht="15.75" customHeight="1" x14ac:dyDescent="0.3">
      <c r="A477" s="395"/>
      <c r="B477" s="372"/>
      <c r="C477" s="396" t="s">
        <v>43</v>
      </c>
      <c r="D477" s="374" t="str">
        <f>IF(Table_1[[#This Row],[SISÄLLÖN NIMI]]="","",1)</f>
        <v/>
      </c>
      <c r="E477" s="397"/>
      <c r="F477" s="397"/>
      <c r="G477" s="373" t="s">
        <v>57</v>
      </c>
      <c r="H477" s="376" t="s">
        <v>57</v>
      </c>
      <c r="I477" s="398" t="s">
        <v>57</v>
      </c>
      <c r="J477" s="378" t="s">
        <v>47</v>
      </c>
      <c r="K477" s="399" t="s">
        <v>57</v>
      </c>
      <c r="L477" s="379" t="s">
        <v>57</v>
      </c>
      <c r="M477" s="400"/>
      <c r="N477" s="401" t="s">
        <v>57</v>
      </c>
      <c r="O477" s="382"/>
      <c r="P477" s="400"/>
      <c r="Q477" s="400"/>
      <c r="R477" s="402"/>
      <c r="S477" s="384">
        <f>IF(Table_1[[#This Row],[Kesto (min) /tapaaminen]]&lt;1,0,(Table_1[[#This Row],[Sisältöjen määrä 
]]*Table_1[[#This Row],[Kesto (min) /tapaaminen]]*Table_1[[#This Row],[Tapaamis-kerrat /osallistuja]]))</f>
        <v>0</v>
      </c>
      <c r="T477" s="356" t="str">
        <f>IF(Table_1[[#This Row],[SISÄLLÖN NIMI]]="","",IF(Table_1[[#This Row],[Toteutuminen]]="Ei osallistujia",0,IF(Table_1[[#This Row],[Toteutuminen]]="Peruttu",0,1)))</f>
        <v/>
      </c>
      <c r="U477" s="403"/>
      <c r="V477" s="404"/>
      <c r="W477" s="405"/>
      <c r="X477" s="387">
        <f>Table_1[[#This Row],[Kävijämäärä a) lapset]]+Table_1[[#This Row],[Kävijämäärä b) aikuiset]]</f>
        <v>0</v>
      </c>
      <c r="Y477" s="387">
        <f>IF(Table_1[[#This Row],[Kokonaiskävijämäärä]]&lt;1,0,Table_1[[#This Row],[Kävijämäärä a) lapset]]*Table_1[[#This Row],[Tapaamis-kerrat /osallistuja]])</f>
        <v>0</v>
      </c>
      <c r="Z477" s="387">
        <f>IF(Table_1[[#This Row],[Kokonaiskävijämäärä]]&lt;1,0,Table_1[[#This Row],[Kävijämäärä b) aikuiset]]*Table_1[[#This Row],[Tapaamis-kerrat /osallistuja]])</f>
        <v>0</v>
      </c>
      <c r="AA477" s="387">
        <f>IF(Table_1[[#This Row],[Kokonaiskävijämäärä]]&lt;1,0,Table_1[[#This Row],[Kokonaiskävijämäärä]]*Table_1[[#This Row],[Tapaamis-kerrat /osallistuja]])</f>
        <v>0</v>
      </c>
      <c r="AB477" s="379" t="s">
        <v>57</v>
      </c>
      <c r="AC477" s="418"/>
      <c r="AD477" s="456"/>
      <c r="AE477" s="464"/>
      <c r="AF477" s="388" t="s">
        <v>57</v>
      </c>
      <c r="AG477" s="389" t="s">
        <v>57</v>
      </c>
      <c r="AH477" s="390" t="s">
        <v>57</v>
      </c>
      <c r="AI477" s="390" t="s">
        <v>57</v>
      </c>
      <c r="AJ477" s="391" t="s">
        <v>56</v>
      </c>
      <c r="AK477" s="392" t="s">
        <v>57</v>
      </c>
      <c r="AL477" s="392" t="s">
        <v>57</v>
      </c>
      <c r="AM477" s="392" t="s">
        <v>57</v>
      </c>
      <c r="AN477" s="393" t="s">
        <v>57</v>
      </c>
      <c r="AO477" s="394" t="s">
        <v>57</v>
      </c>
    </row>
    <row r="478" spans="1:41" ht="15.75" customHeight="1" x14ac:dyDescent="0.3">
      <c r="A478" s="395"/>
      <c r="B478" s="372"/>
      <c r="C478" s="396" t="s">
        <v>43</v>
      </c>
      <c r="D478" s="374" t="str">
        <f>IF(Table_1[[#This Row],[SISÄLLÖN NIMI]]="","",1)</f>
        <v/>
      </c>
      <c r="E478" s="397"/>
      <c r="F478" s="397"/>
      <c r="G478" s="373" t="s">
        <v>57</v>
      </c>
      <c r="H478" s="376" t="s">
        <v>57</v>
      </c>
      <c r="I478" s="398" t="s">
        <v>57</v>
      </c>
      <c r="J478" s="378" t="s">
        <v>47</v>
      </c>
      <c r="K478" s="399" t="s">
        <v>57</v>
      </c>
      <c r="L478" s="379" t="s">
        <v>57</v>
      </c>
      <c r="M478" s="400"/>
      <c r="N478" s="401" t="s">
        <v>57</v>
      </c>
      <c r="O478" s="382"/>
      <c r="P478" s="400"/>
      <c r="Q478" s="400"/>
      <c r="R478" s="402"/>
      <c r="S478" s="384">
        <f>IF(Table_1[[#This Row],[Kesto (min) /tapaaminen]]&lt;1,0,(Table_1[[#This Row],[Sisältöjen määrä 
]]*Table_1[[#This Row],[Kesto (min) /tapaaminen]]*Table_1[[#This Row],[Tapaamis-kerrat /osallistuja]]))</f>
        <v>0</v>
      </c>
      <c r="T478" s="356" t="str">
        <f>IF(Table_1[[#This Row],[SISÄLLÖN NIMI]]="","",IF(Table_1[[#This Row],[Toteutuminen]]="Ei osallistujia",0,IF(Table_1[[#This Row],[Toteutuminen]]="Peruttu",0,1)))</f>
        <v/>
      </c>
      <c r="U478" s="403"/>
      <c r="V478" s="404"/>
      <c r="W478" s="405"/>
      <c r="X478" s="387">
        <f>Table_1[[#This Row],[Kävijämäärä a) lapset]]+Table_1[[#This Row],[Kävijämäärä b) aikuiset]]</f>
        <v>0</v>
      </c>
      <c r="Y478" s="387">
        <f>IF(Table_1[[#This Row],[Kokonaiskävijämäärä]]&lt;1,0,Table_1[[#This Row],[Kävijämäärä a) lapset]]*Table_1[[#This Row],[Tapaamis-kerrat /osallistuja]])</f>
        <v>0</v>
      </c>
      <c r="Z478" s="387">
        <f>IF(Table_1[[#This Row],[Kokonaiskävijämäärä]]&lt;1,0,Table_1[[#This Row],[Kävijämäärä b) aikuiset]]*Table_1[[#This Row],[Tapaamis-kerrat /osallistuja]])</f>
        <v>0</v>
      </c>
      <c r="AA478" s="387">
        <f>IF(Table_1[[#This Row],[Kokonaiskävijämäärä]]&lt;1,0,Table_1[[#This Row],[Kokonaiskävijämäärä]]*Table_1[[#This Row],[Tapaamis-kerrat /osallistuja]])</f>
        <v>0</v>
      </c>
      <c r="AB478" s="379" t="s">
        <v>57</v>
      </c>
      <c r="AC478" s="418"/>
      <c r="AD478" s="456"/>
      <c r="AE478" s="464"/>
      <c r="AF478" s="388" t="s">
        <v>57</v>
      </c>
      <c r="AG478" s="389" t="s">
        <v>57</v>
      </c>
      <c r="AH478" s="390" t="s">
        <v>57</v>
      </c>
      <c r="AI478" s="390" t="s">
        <v>57</v>
      </c>
      <c r="AJ478" s="391" t="s">
        <v>56</v>
      </c>
      <c r="AK478" s="392" t="s">
        <v>57</v>
      </c>
      <c r="AL478" s="392" t="s">
        <v>57</v>
      </c>
      <c r="AM478" s="392" t="s">
        <v>57</v>
      </c>
      <c r="AN478" s="393" t="s">
        <v>57</v>
      </c>
      <c r="AO478" s="394" t="s">
        <v>57</v>
      </c>
    </row>
    <row r="479" spans="1:41" ht="15.75" customHeight="1" x14ac:dyDescent="0.3">
      <c r="A479" s="395"/>
      <c r="B479" s="372"/>
      <c r="C479" s="396" t="s">
        <v>43</v>
      </c>
      <c r="D479" s="374" t="str">
        <f>IF(Table_1[[#This Row],[SISÄLLÖN NIMI]]="","",1)</f>
        <v/>
      </c>
      <c r="E479" s="397"/>
      <c r="F479" s="397"/>
      <c r="G479" s="373" t="s">
        <v>57</v>
      </c>
      <c r="H479" s="376" t="s">
        <v>57</v>
      </c>
      <c r="I479" s="398" t="s">
        <v>57</v>
      </c>
      <c r="J479" s="378" t="s">
        <v>47</v>
      </c>
      <c r="K479" s="399" t="s">
        <v>57</v>
      </c>
      <c r="L479" s="379" t="s">
        <v>57</v>
      </c>
      <c r="M479" s="400"/>
      <c r="N479" s="401" t="s">
        <v>57</v>
      </c>
      <c r="O479" s="382"/>
      <c r="P479" s="400"/>
      <c r="Q479" s="400"/>
      <c r="R479" s="402"/>
      <c r="S479" s="384">
        <f>IF(Table_1[[#This Row],[Kesto (min) /tapaaminen]]&lt;1,0,(Table_1[[#This Row],[Sisältöjen määrä 
]]*Table_1[[#This Row],[Kesto (min) /tapaaminen]]*Table_1[[#This Row],[Tapaamis-kerrat /osallistuja]]))</f>
        <v>0</v>
      </c>
      <c r="T479" s="356" t="str">
        <f>IF(Table_1[[#This Row],[SISÄLLÖN NIMI]]="","",IF(Table_1[[#This Row],[Toteutuminen]]="Ei osallistujia",0,IF(Table_1[[#This Row],[Toteutuminen]]="Peruttu",0,1)))</f>
        <v/>
      </c>
      <c r="U479" s="403"/>
      <c r="V479" s="404"/>
      <c r="W479" s="405"/>
      <c r="X479" s="387">
        <f>Table_1[[#This Row],[Kävijämäärä a) lapset]]+Table_1[[#This Row],[Kävijämäärä b) aikuiset]]</f>
        <v>0</v>
      </c>
      <c r="Y479" s="387">
        <f>IF(Table_1[[#This Row],[Kokonaiskävijämäärä]]&lt;1,0,Table_1[[#This Row],[Kävijämäärä a) lapset]]*Table_1[[#This Row],[Tapaamis-kerrat /osallistuja]])</f>
        <v>0</v>
      </c>
      <c r="Z479" s="387">
        <f>IF(Table_1[[#This Row],[Kokonaiskävijämäärä]]&lt;1,0,Table_1[[#This Row],[Kävijämäärä b) aikuiset]]*Table_1[[#This Row],[Tapaamis-kerrat /osallistuja]])</f>
        <v>0</v>
      </c>
      <c r="AA479" s="387">
        <f>IF(Table_1[[#This Row],[Kokonaiskävijämäärä]]&lt;1,0,Table_1[[#This Row],[Kokonaiskävijämäärä]]*Table_1[[#This Row],[Tapaamis-kerrat /osallistuja]])</f>
        <v>0</v>
      </c>
      <c r="AB479" s="379" t="s">
        <v>57</v>
      </c>
      <c r="AC479" s="418"/>
      <c r="AD479" s="456"/>
      <c r="AE479" s="464"/>
      <c r="AF479" s="388" t="s">
        <v>57</v>
      </c>
      <c r="AG479" s="389" t="s">
        <v>57</v>
      </c>
      <c r="AH479" s="390" t="s">
        <v>57</v>
      </c>
      <c r="AI479" s="390" t="s">
        <v>57</v>
      </c>
      <c r="AJ479" s="391" t="s">
        <v>56</v>
      </c>
      <c r="AK479" s="392" t="s">
        <v>57</v>
      </c>
      <c r="AL479" s="392" t="s">
        <v>57</v>
      </c>
      <c r="AM479" s="392" t="s">
        <v>57</v>
      </c>
      <c r="AN479" s="393" t="s">
        <v>57</v>
      </c>
      <c r="AO479" s="394" t="s">
        <v>57</v>
      </c>
    </row>
    <row r="480" spans="1:41" ht="15.75" customHeight="1" x14ac:dyDescent="0.3">
      <c r="A480" s="395"/>
      <c r="B480" s="372"/>
      <c r="C480" s="396" t="s">
        <v>43</v>
      </c>
      <c r="D480" s="374" t="str">
        <f>IF(Table_1[[#This Row],[SISÄLLÖN NIMI]]="","",1)</f>
        <v/>
      </c>
      <c r="E480" s="397"/>
      <c r="F480" s="397"/>
      <c r="G480" s="373" t="s">
        <v>57</v>
      </c>
      <c r="H480" s="376" t="s">
        <v>57</v>
      </c>
      <c r="I480" s="398" t="s">
        <v>57</v>
      </c>
      <c r="J480" s="378" t="s">
        <v>47</v>
      </c>
      <c r="K480" s="399" t="s">
        <v>57</v>
      </c>
      <c r="L480" s="379" t="s">
        <v>57</v>
      </c>
      <c r="M480" s="400"/>
      <c r="N480" s="401" t="s">
        <v>57</v>
      </c>
      <c r="O480" s="382"/>
      <c r="P480" s="400"/>
      <c r="Q480" s="400"/>
      <c r="R480" s="402"/>
      <c r="S480" s="384">
        <f>IF(Table_1[[#This Row],[Kesto (min) /tapaaminen]]&lt;1,0,(Table_1[[#This Row],[Sisältöjen määrä 
]]*Table_1[[#This Row],[Kesto (min) /tapaaminen]]*Table_1[[#This Row],[Tapaamis-kerrat /osallistuja]]))</f>
        <v>0</v>
      </c>
      <c r="T480" s="356" t="str">
        <f>IF(Table_1[[#This Row],[SISÄLLÖN NIMI]]="","",IF(Table_1[[#This Row],[Toteutuminen]]="Ei osallistujia",0,IF(Table_1[[#This Row],[Toteutuminen]]="Peruttu",0,1)))</f>
        <v/>
      </c>
      <c r="U480" s="403"/>
      <c r="V480" s="404"/>
      <c r="W480" s="405"/>
      <c r="X480" s="387">
        <f>Table_1[[#This Row],[Kävijämäärä a) lapset]]+Table_1[[#This Row],[Kävijämäärä b) aikuiset]]</f>
        <v>0</v>
      </c>
      <c r="Y480" s="387">
        <f>IF(Table_1[[#This Row],[Kokonaiskävijämäärä]]&lt;1,0,Table_1[[#This Row],[Kävijämäärä a) lapset]]*Table_1[[#This Row],[Tapaamis-kerrat /osallistuja]])</f>
        <v>0</v>
      </c>
      <c r="Z480" s="387">
        <f>IF(Table_1[[#This Row],[Kokonaiskävijämäärä]]&lt;1,0,Table_1[[#This Row],[Kävijämäärä b) aikuiset]]*Table_1[[#This Row],[Tapaamis-kerrat /osallistuja]])</f>
        <v>0</v>
      </c>
      <c r="AA480" s="387">
        <f>IF(Table_1[[#This Row],[Kokonaiskävijämäärä]]&lt;1,0,Table_1[[#This Row],[Kokonaiskävijämäärä]]*Table_1[[#This Row],[Tapaamis-kerrat /osallistuja]])</f>
        <v>0</v>
      </c>
      <c r="AB480" s="379" t="s">
        <v>57</v>
      </c>
      <c r="AC480" s="418"/>
      <c r="AD480" s="456"/>
      <c r="AE480" s="464"/>
      <c r="AF480" s="388" t="s">
        <v>57</v>
      </c>
      <c r="AG480" s="389" t="s">
        <v>57</v>
      </c>
      <c r="AH480" s="390" t="s">
        <v>57</v>
      </c>
      <c r="AI480" s="390" t="s">
        <v>57</v>
      </c>
      <c r="AJ480" s="391" t="s">
        <v>56</v>
      </c>
      <c r="AK480" s="392" t="s">
        <v>57</v>
      </c>
      <c r="AL480" s="392" t="s">
        <v>57</v>
      </c>
      <c r="AM480" s="392" t="s">
        <v>57</v>
      </c>
      <c r="AN480" s="393" t="s">
        <v>57</v>
      </c>
      <c r="AO480" s="394" t="s">
        <v>57</v>
      </c>
    </row>
    <row r="481" spans="1:41" ht="15.75" customHeight="1" x14ac:dyDescent="0.3">
      <c r="A481" s="395"/>
      <c r="B481" s="372"/>
      <c r="C481" s="396" t="s">
        <v>43</v>
      </c>
      <c r="D481" s="374" t="str">
        <f>IF(Table_1[[#This Row],[SISÄLLÖN NIMI]]="","",1)</f>
        <v/>
      </c>
      <c r="E481" s="397"/>
      <c r="F481" s="397"/>
      <c r="G481" s="373" t="s">
        <v>57</v>
      </c>
      <c r="H481" s="376" t="s">
        <v>57</v>
      </c>
      <c r="I481" s="398" t="s">
        <v>57</v>
      </c>
      <c r="J481" s="378" t="s">
        <v>47</v>
      </c>
      <c r="K481" s="399" t="s">
        <v>57</v>
      </c>
      <c r="L481" s="379" t="s">
        <v>57</v>
      </c>
      <c r="M481" s="400"/>
      <c r="N481" s="401" t="s">
        <v>57</v>
      </c>
      <c r="O481" s="382"/>
      <c r="P481" s="400"/>
      <c r="Q481" s="400"/>
      <c r="R481" s="402"/>
      <c r="S481" s="384">
        <f>IF(Table_1[[#This Row],[Kesto (min) /tapaaminen]]&lt;1,0,(Table_1[[#This Row],[Sisältöjen määrä 
]]*Table_1[[#This Row],[Kesto (min) /tapaaminen]]*Table_1[[#This Row],[Tapaamis-kerrat /osallistuja]]))</f>
        <v>0</v>
      </c>
      <c r="T481" s="356" t="str">
        <f>IF(Table_1[[#This Row],[SISÄLLÖN NIMI]]="","",IF(Table_1[[#This Row],[Toteutuminen]]="Ei osallistujia",0,IF(Table_1[[#This Row],[Toteutuminen]]="Peruttu",0,1)))</f>
        <v/>
      </c>
      <c r="U481" s="403"/>
      <c r="V481" s="404"/>
      <c r="W481" s="405"/>
      <c r="X481" s="387">
        <f>Table_1[[#This Row],[Kävijämäärä a) lapset]]+Table_1[[#This Row],[Kävijämäärä b) aikuiset]]</f>
        <v>0</v>
      </c>
      <c r="Y481" s="387">
        <f>IF(Table_1[[#This Row],[Kokonaiskävijämäärä]]&lt;1,0,Table_1[[#This Row],[Kävijämäärä a) lapset]]*Table_1[[#This Row],[Tapaamis-kerrat /osallistuja]])</f>
        <v>0</v>
      </c>
      <c r="Z481" s="387">
        <f>IF(Table_1[[#This Row],[Kokonaiskävijämäärä]]&lt;1,0,Table_1[[#This Row],[Kävijämäärä b) aikuiset]]*Table_1[[#This Row],[Tapaamis-kerrat /osallistuja]])</f>
        <v>0</v>
      </c>
      <c r="AA481" s="387">
        <f>IF(Table_1[[#This Row],[Kokonaiskävijämäärä]]&lt;1,0,Table_1[[#This Row],[Kokonaiskävijämäärä]]*Table_1[[#This Row],[Tapaamis-kerrat /osallistuja]])</f>
        <v>0</v>
      </c>
      <c r="AB481" s="379" t="s">
        <v>57</v>
      </c>
      <c r="AC481" s="418"/>
      <c r="AD481" s="456"/>
      <c r="AE481" s="464"/>
      <c r="AF481" s="388" t="s">
        <v>57</v>
      </c>
      <c r="AG481" s="389" t="s">
        <v>57</v>
      </c>
      <c r="AH481" s="390" t="s">
        <v>57</v>
      </c>
      <c r="AI481" s="390" t="s">
        <v>57</v>
      </c>
      <c r="AJ481" s="391" t="s">
        <v>56</v>
      </c>
      <c r="AK481" s="392" t="s">
        <v>57</v>
      </c>
      <c r="AL481" s="392" t="s">
        <v>57</v>
      </c>
      <c r="AM481" s="392" t="s">
        <v>57</v>
      </c>
      <c r="AN481" s="393" t="s">
        <v>57</v>
      </c>
      <c r="AO481" s="394" t="s">
        <v>57</v>
      </c>
    </row>
    <row r="482" spans="1:41" ht="15.75" customHeight="1" x14ac:dyDescent="0.3">
      <c r="A482" s="395"/>
      <c r="B482" s="372"/>
      <c r="C482" s="396" t="s">
        <v>43</v>
      </c>
      <c r="D482" s="374" t="str">
        <f>IF(Table_1[[#This Row],[SISÄLLÖN NIMI]]="","",1)</f>
        <v/>
      </c>
      <c r="E482" s="397"/>
      <c r="F482" s="397"/>
      <c r="G482" s="373" t="s">
        <v>57</v>
      </c>
      <c r="H482" s="376" t="s">
        <v>57</v>
      </c>
      <c r="I482" s="398" t="s">
        <v>57</v>
      </c>
      <c r="J482" s="378" t="s">
        <v>47</v>
      </c>
      <c r="K482" s="399" t="s">
        <v>57</v>
      </c>
      <c r="L482" s="379" t="s">
        <v>57</v>
      </c>
      <c r="M482" s="400"/>
      <c r="N482" s="401" t="s">
        <v>57</v>
      </c>
      <c r="O482" s="382"/>
      <c r="P482" s="400"/>
      <c r="Q482" s="400"/>
      <c r="R482" s="402"/>
      <c r="S482" s="384">
        <f>IF(Table_1[[#This Row],[Kesto (min) /tapaaminen]]&lt;1,0,(Table_1[[#This Row],[Sisältöjen määrä 
]]*Table_1[[#This Row],[Kesto (min) /tapaaminen]]*Table_1[[#This Row],[Tapaamis-kerrat /osallistuja]]))</f>
        <v>0</v>
      </c>
      <c r="T482" s="356" t="str">
        <f>IF(Table_1[[#This Row],[SISÄLLÖN NIMI]]="","",IF(Table_1[[#This Row],[Toteutuminen]]="Ei osallistujia",0,IF(Table_1[[#This Row],[Toteutuminen]]="Peruttu",0,1)))</f>
        <v/>
      </c>
      <c r="U482" s="403"/>
      <c r="V482" s="404"/>
      <c r="W482" s="405"/>
      <c r="X482" s="387">
        <f>Table_1[[#This Row],[Kävijämäärä a) lapset]]+Table_1[[#This Row],[Kävijämäärä b) aikuiset]]</f>
        <v>0</v>
      </c>
      <c r="Y482" s="387">
        <f>IF(Table_1[[#This Row],[Kokonaiskävijämäärä]]&lt;1,0,Table_1[[#This Row],[Kävijämäärä a) lapset]]*Table_1[[#This Row],[Tapaamis-kerrat /osallistuja]])</f>
        <v>0</v>
      </c>
      <c r="Z482" s="387">
        <f>IF(Table_1[[#This Row],[Kokonaiskävijämäärä]]&lt;1,0,Table_1[[#This Row],[Kävijämäärä b) aikuiset]]*Table_1[[#This Row],[Tapaamis-kerrat /osallistuja]])</f>
        <v>0</v>
      </c>
      <c r="AA482" s="387">
        <f>IF(Table_1[[#This Row],[Kokonaiskävijämäärä]]&lt;1,0,Table_1[[#This Row],[Kokonaiskävijämäärä]]*Table_1[[#This Row],[Tapaamis-kerrat /osallistuja]])</f>
        <v>0</v>
      </c>
      <c r="AB482" s="379" t="s">
        <v>57</v>
      </c>
      <c r="AC482" s="418"/>
      <c r="AD482" s="456"/>
      <c r="AE482" s="464"/>
      <c r="AF482" s="388" t="s">
        <v>57</v>
      </c>
      <c r="AG482" s="389" t="s">
        <v>57</v>
      </c>
      <c r="AH482" s="390" t="s">
        <v>57</v>
      </c>
      <c r="AI482" s="390" t="s">
        <v>57</v>
      </c>
      <c r="AJ482" s="391" t="s">
        <v>56</v>
      </c>
      <c r="AK482" s="392" t="s">
        <v>57</v>
      </c>
      <c r="AL482" s="392" t="s">
        <v>57</v>
      </c>
      <c r="AM482" s="392" t="s">
        <v>57</v>
      </c>
      <c r="AN482" s="393" t="s">
        <v>57</v>
      </c>
      <c r="AO482" s="394" t="s">
        <v>57</v>
      </c>
    </row>
    <row r="483" spans="1:41" ht="15.75" customHeight="1" x14ac:dyDescent="0.3">
      <c r="A483" s="395"/>
      <c r="B483" s="372"/>
      <c r="C483" s="396" t="s">
        <v>43</v>
      </c>
      <c r="D483" s="374" t="str">
        <f>IF(Table_1[[#This Row],[SISÄLLÖN NIMI]]="","",1)</f>
        <v/>
      </c>
      <c r="E483" s="397"/>
      <c r="F483" s="397"/>
      <c r="G483" s="373" t="s">
        <v>57</v>
      </c>
      <c r="H483" s="376" t="s">
        <v>57</v>
      </c>
      <c r="I483" s="398" t="s">
        <v>57</v>
      </c>
      <c r="J483" s="378" t="s">
        <v>47</v>
      </c>
      <c r="K483" s="399" t="s">
        <v>57</v>
      </c>
      <c r="L483" s="379" t="s">
        <v>57</v>
      </c>
      <c r="M483" s="400"/>
      <c r="N483" s="401" t="s">
        <v>57</v>
      </c>
      <c r="O483" s="382"/>
      <c r="P483" s="400"/>
      <c r="Q483" s="400"/>
      <c r="R483" s="402"/>
      <c r="S483" s="384">
        <f>IF(Table_1[[#This Row],[Kesto (min) /tapaaminen]]&lt;1,0,(Table_1[[#This Row],[Sisältöjen määrä 
]]*Table_1[[#This Row],[Kesto (min) /tapaaminen]]*Table_1[[#This Row],[Tapaamis-kerrat /osallistuja]]))</f>
        <v>0</v>
      </c>
      <c r="T483" s="356" t="str">
        <f>IF(Table_1[[#This Row],[SISÄLLÖN NIMI]]="","",IF(Table_1[[#This Row],[Toteutuminen]]="Ei osallistujia",0,IF(Table_1[[#This Row],[Toteutuminen]]="Peruttu",0,1)))</f>
        <v/>
      </c>
      <c r="U483" s="403"/>
      <c r="V483" s="404"/>
      <c r="W483" s="405"/>
      <c r="X483" s="387">
        <f>Table_1[[#This Row],[Kävijämäärä a) lapset]]+Table_1[[#This Row],[Kävijämäärä b) aikuiset]]</f>
        <v>0</v>
      </c>
      <c r="Y483" s="387">
        <f>IF(Table_1[[#This Row],[Kokonaiskävijämäärä]]&lt;1,0,Table_1[[#This Row],[Kävijämäärä a) lapset]]*Table_1[[#This Row],[Tapaamis-kerrat /osallistuja]])</f>
        <v>0</v>
      </c>
      <c r="Z483" s="387">
        <f>IF(Table_1[[#This Row],[Kokonaiskävijämäärä]]&lt;1,0,Table_1[[#This Row],[Kävijämäärä b) aikuiset]]*Table_1[[#This Row],[Tapaamis-kerrat /osallistuja]])</f>
        <v>0</v>
      </c>
      <c r="AA483" s="387">
        <f>IF(Table_1[[#This Row],[Kokonaiskävijämäärä]]&lt;1,0,Table_1[[#This Row],[Kokonaiskävijämäärä]]*Table_1[[#This Row],[Tapaamis-kerrat /osallistuja]])</f>
        <v>0</v>
      </c>
      <c r="AB483" s="379" t="s">
        <v>57</v>
      </c>
      <c r="AC483" s="418"/>
      <c r="AD483" s="456"/>
      <c r="AE483" s="464"/>
      <c r="AF483" s="388" t="s">
        <v>57</v>
      </c>
      <c r="AG483" s="389" t="s">
        <v>57</v>
      </c>
      <c r="AH483" s="390" t="s">
        <v>57</v>
      </c>
      <c r="AI483" s="390" t="s">
        <v>57</v>
      </c>
      <c r="AJ483" s="391" t="s">
        <v>56</v>
      </c>
      <c r="AK483" s="392" t="s">
        <v>57</v>
      </c>
      <c r="AL483" s="392" t="s">
        <v>57</v>
      </c>
      <c r="AM483" s="392" t="s">
        <v>57</v>
      </c>
      <c r="AN483" s="393" t="s">
        <v>57</v>
      </c>
      <c r="AO483" s="394" t="s">
        <v>57</v>
      </c>
    </row>
    <row r="484" spans="1:41" ht="15.75" customHeight="1" x14ac:dyDescent="0.3">
      <c r="A484" s="395"/>
      <c r="B484" s="372"/>
      <c r="C484" s="396" t="s">
        <v>43</v>
      </c>
      <c r="D484" s="374" t="str">
        <f>IF(Table_1[[#This Row],[SISÄLLÖN NIMI]]="","",1)</f>
        <v/>
      </c>
      <c r="E484" s="397"/>
      <c r="F484" s="397"/>
      <c r="G484" s="373" t="s">
        <v>57</v>
      </c>
      <c r="H484" s="376" t="s">
        <v>57</v>
      </c>
      <c r="I484" s="398" t="s">
        <v>57</v>
      </c>
      <c r="J484" s="378" t="s">
        <v>47</v>
      </c>
      <c r="K484" s="399" t="s">
        <v>57</v>
      </c>
      <c r="L484" s="379" t="s">
        <v>57</v>
      </c>
      <c r="M484" s="400"/>
      <c r="N484" s="401" t="s">
        <v>57</v>
      </c>
      <c r="O484" s="382"/>
      <c r="P484" s="400"/>
      <c r="Q484" s="400"/>
      <c r="R484" s="402"/>
      <c r="S484" s="384">
        <f>IF(Table_1[[#This Row],[Kesto (min) /tapaaminen]]&lt;1,0,(Table_1[[#This Row],[Sisältöjen määrä 
]]*Table_1[[#This Row],[Kesto (min) /tapaaminen]]*Table_1[[#This Row],[Tapaamis-kerrat /osallistuja]]))</f>
        <v>0</v>
      </c>
      <c r="T484" s="356" t="str">
        <f>IF(Table_1[[#This Row],[SISÄLLÖN NIMI]]="","",IF(Table_1[[#This Row],[Toteutuminen]]="Ei osallistujia",0,IF(Table_1[[#This Row],[Toteutuminen]]="Peruttu",0,1)))</f>
        <v/>
      </c>
      <c r="U484" s="403"/>
      <c r="V484" s="404"/>
      <c r="W484" s="405"/>
      <c r="X484" s="387">
        <f>Table_1[[#This Row],[Kävijämäärä a) lapset]]+Table_1[[#This Row],[Kävijämäärä b) aikuiset]]</f>
        <v>0</v>
      </c>
      <c r="Y484" s="387">
        <f>IF(Table_1[[#This Row],[Kokonaiskävijämäärä]]&lt;1,0,Table_1[[#This Row],[Kävijämäärä a) lapset]]*Table_1[[#This Row],[Tapaamis-kerrat /osallistuja]])</f>
        <v>0</v>
      </c>
      <c r="Z484" s="387">
        <f>IF(Table_1[[#This Row],[Kokonaiskävijämäärä]]&lt;1,0,Table_1[[#This Row],[Kävijämäärä b) aikuiset]]*Table_1[[#This Row],[Tapaamis-kerrat /osallistuja]])</f>
        <v>0</v>
      </c>
      <c r="AA484" s="387">
        <f>IF(Table_1[[#This Row],[Kokonaiskävijämäärä]]&lt;1,0,Table_1[[#This Row],[Kokonaiskävijämäärä]]*Table_1[[#This Row],[Tapaamis-kerrat /osallistuja]])</f>
        <v>0</v>
      </c>
      <c r="AB484" s="379" t="s">
        <v>57</v>
      </c>
      <c r="AC484" s="418"/>
      <c r="AD484" s="456"/>
      <c r="AE484" s="464"/>
      <c r="AF484" s="388" t="s">
        <v>57</v>
      </c>
      <c r="AG484" s="389" t="s">
        <v>57</v>
      </c>
      <c r="AH484" s="390" t="s">
        <v>57</v>
      </c>
      <c r="AI484" s="390" t="s">
        <v>57</v>
      </c>
      <c r="AJ484" s="391" t="s">
        <v>56</v>
      </c>
      <c r="AK484" s="392" t="s">
        <v>57</v>
      </c>
      <c r="AL484" s="392" t="s">
        <v>57</v>
      </c>
      <c r="AM484" s="392" t="s">
        <v>57</v>
      </c>
      <c r="AN484" s="393" t="s">
        <v>57</v>
      </c>
      <c r="AO484" s="394" t="s">
        <v>57</v>
      </c>
    </row>
    <row r="485" spans="1:41" ht="15.75" customHeight="1" x14ac:dyDescent="0.3">
      <c r="A485" s="395"/>
      <c r="B485" s="372"/>
      <c r="C485" s="396" t="s">
        <v>43</v>
      </c>
      <c r="D485" s="374" t="str">
        <f>IF(Table_1[[#This Row],[SISÄLLÖN NIMI]]="","",1)</f>
        <v/>
      </c>
      <c r="E485" s="397"/>
      <c r="F485" s="397"/>
      <c r="G485" s="373" t="s">
        <v>57</v>
      </c>
      <c r="H485" s="376" t="s">
        <v>57</v>
      </c>
      <c r="I485" s="398" t="s">
        <v>57</v>
      </c>
      <c r="J485" s="378" t="s">
        <v>47</v>
      </c>
      <c r="K485" s="399" t="s">
        <v>57</v>
      </c>
      <c r="L485" s="379" t="s">
        <v>57</v>
      </c>
      <c r="M485" s="400"/>
      <c r="N485" s="401" t="s">
        <v>57</v>
      </c>
      <c r="O485" s="382"/>
      <c r="P485" s="400"/>
      <c r="Q485" s="400"/>
      <c r="R485" s="402"/>
      <c r="S485" s="384">
        <f>IF(Table_1[[#This Row],[Kesto (min) /tapaaminen]]&lt;1,0,(Table_1[[#This Row],[Sisältöjen määrä 
]]*Table_1[[#This Row],[Kesto (min) /tapaaminen]]*Table_1[[#This Row],[Tapaamis-kerrat /osallistuja]]))</f>
        <v>0</v>
      </c>
      <c r="T485" s="356" t="str">
        <f>IF(Table_1[[#This Row],[SISÄLLÖN NIMI]]="","",IF(Table_1[[#This Row],[Toteutuminen]]="Ei osallistujia",0,IF(Table_1[[#This Row],[Toteutuminen]]="Peruttu",0,1)))</f>
        <v/>
      </c>
      <c r="U485" s="403"/>
      <c r="V485" s="404"/>
      <c r="W485" s="405"/>
      <c r="X485" s="387">
        <f>Table_1[[#This Row],[Kävijämäärä a) lapset]]+Table_1[[#This Row],[Kävijämäärä b) aikuiset]]</f>
        <v>0</v>
      </c>
      <c r="Y485" s="387">
        <f>IF(Table_1[[#This Row],[Kokonaiskävijämäärä]]&lt;1,0,Table_1[[#This Row],[Kävijämäärä a) lapset]]*Table_1[[#This Row],[Tapaamis-kerrat /osallistuja]])</f>
        <v>0</v>
      </c>
      <c r="Z485" s="387">
        <f>IF(Table_1[[#This Row],[Kokonaiskävijämäärä]]&lt;1,0,Table_1[[#This Row],[Kävijämäärä b) aikuiset]]*Table_1[[#This Row],[Tapaamis-kerrat /osallistuja]])</f>
        <v>0</v>
      </c>
      <c r="AA485" s="387">
        <f>IF(Table_1[[#This Row],[Kokonaiskävijämäärä]]&lt;1,0,Table_1[[#This Row],[Kokonaiskävijämäärä]]*Table_1[[#This Row],[Tapaamis-kerrat /osallistuja]])</f>
        <v>0</v>
      </c>
      <c r="AB485" s="379" t="s">
        <v>57</v>
      </c>
      <c r="AC485" s="418"/>
      <c r="AD485" s="456"/>
      <c r="AE485" s="464"/>
      <c r="AF485" s="388" t="s">
        <v>57</v>
      </c>
      <c r="AG485" s="389" t="s">
        <v>57</v>
      </c>
      <c r="AH485" s="390" t="s">
        <v>57</v>
      </c>
      <c r="AI485" s="390" t="s">
        <v>57</v>
      </c>
      <c r="AJ485" s="391" t="s">
        <v>56</v>
      </c>
      <c r="AK485" s="392" t="s">
        <v>57</v>
      </c>
      <c r="AL485" s="392" t="s">
        <v>57</v>
      </c>
      <c r="AM485" s="392" t="s">
        <v>57</v>
      </c>
      <c r="AN485" s="393" t="s">
        <v>57</v>
      </c>
      <c r="AO485" s="394" t="s">
        <v>57</v>
      </c>
    </row>
    <row r="486" spans="1:41" ht="15.75" customHeight="1" x14ac:dyDescent="0.3">
      <c r="A486" s="395"/>
      <c r="B486" s="372"/>
      <c r="C486" s="396" t="s">
        <v>43</v>
      </c>
      <c r="D486" s="374" t="str">
        <f>IF(Table_1[[#This Row],[SISÄLLÖN NIMI]]="","",1)</f>
        <v/>
      </c>
      <c r="E486" s="397"/>
      <c r="F486" s="397"/>
      <c r="G486" s="373" t="s">
        <v>57</v>
      </c>
      <c r="H486" s="376" t="s">
        <v>57</v>
      </c>
      <c r="I486" s="398" t="s">
        <v>57</v>
      </c>
      <c r="J486" s="378" t="s">
        <v>47</v>
      </c>
      <c r="K486" s="399" t="s">
        <v>57</v>
      </c>
      <c r="L486" s="379" t="s">
        <v>57</v>
      </c>
      <c r="M486" s="400"/>
      <c r="N486" s="401" t="s">
        <v>57</v>
      </c>
      <c r="O486" s="382"/>
      <c r="P486" s="400"/>
      <c r="Q486" s="400"/>
      <c r="R486" s="402"/>
      <c r="S486" s="384">
        <f>IF(Table_1[[#This Row],[Kesto (min) /tapaaminen]]&lt;1,0,(Table_1[[#This Row],[Sisältöjen määrä 
]]*Table_1[[#This Row],[Kesto (min) /tapaaminen]]*Table_1[[#This Row],[Tapaamis-kerrat /osallistuja]]))</f>
        <v>0</v>
      </c>
      <c r="T486" s="356" t="str">
        <f>IF(Table_1[[#This Row],[SISÄLLÖN NIMI]]="","",IF(Table_1[[#This Row],[Toteutuminen]]="Ei osallistujia",0,IF(Table_1[[#This Row],[Toteutuminen]]="Peruttu",0,1)))</f>
        <v/>
      </c>
      <c r="U486" s="403"/>
      <c r="V486" s="404"/>
      <c r="W486" s="405"/>
      <c r="X486" s="387">
        <f>Table_1[[#This Row],[Kävijämäärä a) lapset]]+Table_1[[#This Row],[Kävijämäärä b) aikuiset]]</f>
        <v>0</v>
      </c>
      <c r="Y486" s="387">
        <f>IF(Table_1[[#This Row],[Kokonaiskävijämäärä]]&lt;1,0,Table_1[[#This Row],[Kävijämäärä a) lapset]]*Table_1[[#This Row],[Tapaamis-kerrat /osallistuja]])</f>
        <v>0</v>
      </c>
      <c r="Z486" s="387">
        <f>IF(Table_1[[#This Row],[Kokonaiskävijämäärä]]&lt;1,0,Table_1[[#This Row],[Kävijämäärä b) aikuiset]]*Table_1[[#This Row],[Tapaamis-kerrat /osallistuja]])</f>
        <v>0</v>
      </c>
      <c r="AA486" s="387">
        <f>IF(Table_1[[#This Row],[Kokonaiskävijämäärä]]&lt;1,0,Table_1[[#This Row],[Kokonaiskävijämäärä]]*Table_1[[#This Row],[Tapaamis-kerrat /osallistuja]])</f>
        <v>0</v>
      </c>
      <c r="AB486" s="379" t="s">
        <v>57</v>
      </c>
      <c r="AC486" s="418"/>
      <c r="AD486" s="456"/>
      <c r="AE486" s="464"/>
      <c r="AF486" s="388" t="s">
        <v>57</v>
      </c>
      <c r="AG486" s="389" t="s">
        <v>57</v>
      </c>
      <c r="AH486" s="390" t="s">
        <v>57</v>
      </c>
      <c r="AI486" s="390" t="s">
        <v>57</v>
      </c>
      <c r="AJ486" s="391" t="s">
        <v>56</v>
      </c>
      <c r="AK486" s="392" t="s">
        <v>57</v>
      </c>
      <c r="AL486" s="392" t="s">
        <v>57</v>
      </c>
      <c r="AM486" s="392" t="s">
        <v>57</v>
      </c>
      <c r="AN486" s="393" t="s">
        <v>57</v>
      </c>
      <c r="AO486" s="394" t="s">
        <v>57</v>
      </c>
    </row>
    <row r="487" spans="1:41" ht="15.75" customHeight="1" x14ac:dyDescent="0.3">
      <c r="A487" s="395"/>
      <c r="B487" s="372"/>
      <c r="C487" s="396" t="s">
        <v>43</v>
      </c>
      <c r="D487" s="374" t="str">
        <f>IF(Table_1[[#This Row],[SISÄLLÖN NIMI]]="","",1)</f>
        <v/>
      </c>
      <c r="E487" s="397"/>
      <c r="F487" s="397"/>
      <c r="G487" s="373" t="s">
        <v>57</v>
      </c>
      <c r="H487" s="376" t="s">
        <v>57</v>
      </c>
      <c r="I487" s="398" t="s">
        <v>57</v>
      </c>
      <c r="J487" s="378" t="s">
        <v>47</v>
      </c>
      <c r="K487" s="399" t="s">
        <v>57</v>
      </c>
      <c r="L487" s="379" t="s">
        <v>57</v>
      </c>
      <c r="M487" s="400"/>
      <c r="N487" s="401" t="s">
        <v>57</v>
      </c>
      <c r="O487" s="382"/>
      <c r="P487" s="400"/>
      <c r="Q487" s="400"/>
      <c r="R487" s="402"/>
      <c r="S487" s="384">
        <f>IF(Table_1[[#This Row],[Kesto (min) /tapaaminen]]&lt;1,0,(Table_1[[#This Row],[Sisältöjen määrä 
]]*Table_1[[#This Row],[Kesto (min) /tapaaminen]]*Table_1[[#This Row],[Tapaamis-kerrat /osallistuja]]))</f>
        <v>0</v>
      </c>
      <c r="T487" s="356" t="str">
        <f>IF(Table_1[[#This Row],[SISÄLLÖN NIMI]]="","",IF(Table_1[[#This Row],[Toteutuminen]]="Ei osallistujia",0,IF(Table_1[[#This Row],[Toteutuminen]]="Peruttu",0,1)))</f>
        <v/>
      </c>
      <c r="U487" s="403"/>
      <c r="V487" s="404"/>
      <c r="W487" s="405"/>
      <c r="X487" s="387">
        <f>Table_1[[#This Row],[Kävijämäärä a) lapset]]+Table_1[[#This Row],[Kävijämäärä b) aikuiset]]</f>
        <v>0</v>
      </c>
      <c r="Y487" s="387">
        <f>IF(Table_1[[#This Row],[Kokonaiskävijämäärä]]&lt;1,0,Table_1[[#This Row],[Kävijämäärä a) lapset]]*Table_1[[#This Row],[Tapaamis-kerrat /osallistuja]])</f>
        <v>0</v>
      </c>
      <c r="Z487" s="387">
        <f>IF(Table_1[[#This Row],[Kokonaiskävijämäärä]]&lt;1,0,Table_1[[#This Row],[Kävijämäärä b) aikuiset]]*Table_1[[#This Row],[Tapaamis-kerrat /osallistuja]])</f>
        <v>0</v>
      </c>
      <c r="AA487" s="387">
        <f>IF(Table_1[[#This Row],[Kokonaiskävijämäärä]]&lt;1,0,Table_1[[#This Row],[Kokonaiskävijämäärä]]*Table_1[[#This Row],[Tapaamis-kerrat /osallistuja]])</f>
        <v>0</v>
      </c>
      <c r="AB487" s="379" t="s">
        <v>57</v>
      </c>
      <c r="AC487" s="418"/>
      <c r="AD487" s="456"/>
      <c r="AE487" s="464"/>
      <c r="AF487" s="388" t="s">
        <v>57</v>
      </c>
      <c r="AG487" s="389" t="s">
        <v>57</v>
      </c>
      <c r="AH487" s="390" t="s">
        <v>57</v>
      </c>
      <c r="AI487" s="390" t="s">
        <v>57</v>
      </c>
      <c r="AJ487" s="391" t="s">
        <v>56</v>
      </c>
      <c r="AK487" s="392" t="s">
        <v>57</v>
      </c>
      <c r="AL487" s="392" t="s">
        <v>57</v>
      </c>
      <c r="AM487" s="392" t="s">
        <v>57</v>
      </c>
      <c r="AN487" s="393" t="s">
        <v>57</v>
      </c>
      <c r="AO487" s="394" t="s">
        <v>57</v>
      </c>
    </row>
    <row r="488" spans="1:41" ht="15.75" customHeight="1" x14ac:dyDescent="0.3">
      <c r="A488" s="395"/>
      <c r="B488" s="372"/>
      <c r="C488" s="396" t="s">
        <v>43</v>
      </c>
      <c r="D488" s="374" t="str">
        <f>IF(Table_1[[#This Row],[SISÄLLÖN NIMI]]="","",1)</f>
        <v/>
      </c>
      <c r="E488" s="397"/>
      <c r="F488" s="397"/>
      <c r="G488" s="373" t="s">
        <v>57</v>
      </c>
      <c r="H488" s="376" t="s">
        <v>57</v>
      </c>
      <c r="I488" s="398" t="s">
        <v>57</v>
      </c>
      <c r="J488" s="378" t="s">
        <v>47</v>
      </c>
      <c r="K488" s="399" t="s">
        <v>57</v>
      </c>
      <c r="L488" s="379" t="s">
        <v>57</v>
      </c>
      <c r="M488" s="400"/>
      <c r="N488" s="401" t="s">
        <v>57</v>
      </c>
      <c r="O488" s="382"/>
      <c r="P488" s="400"/>
      <c r="Q488" s="400"/>
      <c r="R488" s="402"/>
      <c r="S488" s="384">
        <f>IF(Table_1[[#This Row],[Kesto (min) /tapaaminen]]&lt;1,0,(Table_1[[#This Row],[Sisältöjen määrä 
]]*Table_1[[#This Row],[Kesto (min) /tapaaminen]]*Table_1[[#This Row],[Tapaamis-kerrat /osallistuja]]))</f>
        <v>0</v>
      </c>
      <c r="T488" s="356" t="str">
        <f>IF(Table_1[[#This Row],[SISÄLLÖN NIMI]]="","",IF(Table_1[[#This Row],[Toteutuminen]]="Ei osallistujia",0,IF(Table_1[[#This Row],[Toteutuminen]]="Peruttu",0,1)))</f>
        <v/>
      </c>
      <c r="U488" s="403"/>
      <c r="V488" s="404"/>
      <c r="W488" s="405"/>
      <c r="X488" s="387">
        <f>Table_1[[#This Row],[Kävijämäärä a) lapset]]+Table_1[[#This Row],[Kävijämäärä b) aikuiset]]</f>
        <v>0</v>
      </c>
      <c r="Y488" s="387">
        <f>IF(Table_1[[#This Row],[Kokonaiskävijämäärä]]&lt;1,0,Table_1[[#This Row],[Kävijämäärä a) lapset]]*Table_1[[#This Row],[Tapaamis-kerrat /osallistuja]])</f>
        <v>0</v>
      </c>
      <c r="Z488" s="387">
        <f>IF(Table_1[[#This Row],[Kokonaiskävijämäärä]]&lt;1,0,Table_1[[#This Row],[Kävijämäärä b) aikuiset]]*Table_1[[#This Row],[Tapaamis-kerrat /osallistuja]])</f>
        <v>0</v>
      </c>
      <c r="AA488" s="387">
        <f>IF(Table_1[[#This Row],[Kokonaiskävijämäärä]]&lt;1,0,Table_1[[#This Row],[Kokonaiskävijämäärä]]*Table_1[[#This Row],[Tapaamis-kerrat /osallistuja]])</f>
        <v>0</v>
      </c>
      <c r="AB488" s="379" t="s">
        <v>57</v>
      </c>
      <c r="AC488" s="418"/>
      <c r="AD488" s="456"/>
      <c r="AE488" s="464"/>
      <c r="AF488" s="388" t="s">
        <v>57</v>
      </c>
      <c r="AG488" s="389" t="s">
        <v>57</v>
      </c>
      <c r="AH488" s="390" t="s">
        <v>57</v>
      </c>
      <c r="AI488" s="390" t="s">
        <v>57</v>
      </c>
      <c r="AJ488" s="391" t="s">
        <v>56</v>
      </c>
      <c r="AK488" s="392" t="s">
        <v>57</v>
      </c>
      <c r="AL488" s="392" t="s">
        <v>57</v>
      </c>
      <c r="AM488" s="392" t="s">
        <v>57</v>
      </c>
      <c r="AN488" s="393" t="s">
        <v>57</v>
      </c>
      <c r="AO488" s="394" t="s">
        <v>57</v>
      </c>
    </row>
    <row r="489" spans="1:41" ht="15.75" customHeight="1" x14ac:dyDescent="0.3">
      <c r="A489" s="395"/>
      <c r="B489" s="372"/>
      <c r="C489" s="396" t="s">
        <v>43</v>
      </c>
      <c r="D489" s="374" t="str">
        <f>IF(Table_1[[#This Row],[SISÄLLÖN NIMI]]="","",1)</f>
        <v/>
      </c>
      <c r="E489" s="397"/>
      <c r="F489" s="397"/>
      <c r="G489" s="373" t="s">
        <v>57</v>
      </c>
      <c r="H489" s="376" t="s">
        <v>57</v>
      </c>
      <c r="I489" s="398" t="s">
        <v>57</v>
      </c>
      <c r="J489" s="378" t="s">
        <v>47</v>
      </c>
      <c r="K489" s="399" t="s">
        <v>57</v>
      </c>
      <c r="L489" s="379" t="s">
        <v>57</v>
      </c>
      <c r="M489" s="400"/>
      <c r="N489" s="401" t="s">
        <v>57</v>
      </c>
      <c r="O489" s="382"/>
      <c r="P489" s="400"/>
      <c r="Q489" s="400"/>
      <c r="R489" s="402"/>
      <c r="S489" s="384">
        <f>IF(Table_1[[#This Row],[Kesto (min) /tapaaminen]]&lt;1,0,(Table_1[[#This Row],[Sisältöjen määrä 
]]*Table_1[[#This Row],[Kesto (min) /tapaaminen]]*Table_1[[#This Row],[Tapaamis-kerrat /osallistuja]]))</f>
        <v>0</v>
      </c>
      <c r="T489" s="356" t="str">
        <f>IF(Table_1[[#This Row],[SISÄLLÖN NIMI]]="","",IF(Table_1[[#This Row],[Toteutuminen]]="Ei osallistujia",0,IF(Table_1[[#This Row],[Toteutuminen]]="Peruttu",0,1)))</f>
        <v/>
      </c>
      <c r="U489" s="403"/>
      <c r="V489" s="404"/>
      <c r="W489" s="405"/>
      <c r="X489" s="387">
        <f>Table_1[[#This Row],[Kävijämäärä a) lapset]]+Table_1[[#This Row],[Kävijämäärä b) aikuiset]]</f>
        <v>0</v>
      </c>
      <c r="Y489" s="387">
        <f>IF(Table_1[[#This Row],[Kokonaiskävijämäärä]]&lt;1,0,Table_1[[#This Row],[Kävijämäärä a) lapset]]*Table_1[[#This Row],[Tapaamis-kerrat /osallistuja]])</f>
        <v>0</v>
      </c>
      <c r="Z489" s="387">
        <f>IF(Table_1[[#This Row],[Kokonaiskävijämäärä]]&lt;1,0,Table_1[[#This Row],[Kävijämäärä b) aikuiset]]*Table_1[[#This Row],[Tapaamis-kerrat /osallistuja]])</f>
        <v>0</v>
      </c>
      <c r="AA489" s="387">
        <f>IF(Table_1[[#This Row],[Kokonaiskävijämäärä]]&lt;1,0,Table_1[[#This Row],[Kokonaiskävijämäärä]]*Table_1[[#This Row],[Tapaamis-kerrat /osallistuja]])</f>
        <v>0</v>
      </c>
      <c r="AB489" s="379" t="s">
        <v>57</v>
      </c>
      <c r="AC489" s="418"/>
      <c r="AD489" s="456"/>
      <c r="AE489" s="464"/>
      <c r="AF489" s="388" t="s">
        <v>57</v>
      </c>
      <c r="AG489" s="389" t="s">
        <v>57</v>
      </c>
      <c r="AH489" s="390" t="s">
        <v>57</v>
      </c>
      <c r="AI489" s="390" t="s">
        <v>57</v>
      </c>
      <c r="AJ489" s="391" t="s">
        <v>56</v>
      </c>
      <c r="AK489" s="392" t="s">
        <v>57</v>
      </c>
      <c r="AL489" s="392" t="s">
        <v>57</v>
      </c>
      <c r="AM489" s="392" t="s">
        <v>57</v>
      </c>
      <c r="AN489" s="393" t="s">
        <v>57</v>
      </c>
      <c r="AO489" s="394" t="s">
        <v>57</v>
      </c>
    </row>
    <row r="490" spans="1:41" ht="15.75" customHeight="1" x14ac:dyDescent="0.3">
      <c r="A490" s="395"/>
      <c r="B490" s="372"/>
      <c r="C490" s="396" t="s">
        <v>43</v>
      </c>
      <c r="D490" s="374" t="str">
        <f>IF(Table_1[[#This Row],[SISÄLLÖN NIMI]]="","",1)</f>
        <v/>
      </c>
      <c r="E490" s="397"/>
      <c r="F490" s="397"/>
      <c r="G490" s="373" t="s">
        <v>57</v>
      </c>
      <c r="H490" s="376" t="s">
        <v>57</v>
      </c>
      <c r="I490" s="398" t="s">
        <v>57</v>
      </c>
      <c r="J490" s="378" t="s">
        <v>47</v>
      </c>
      <c r="K490" s="399" t="s">
        <v>57</v>
      </c>
      <c r="L490" s="379" t="s">
        <v>57</v>
      </c>
      <c r="M490" s="400"/>
      <c r="N490" s="401" t="s">
        <v>57</v>
      </c>
      <c r="O490" s="382"/>
      <c r="P490" s="400"/>
      <c r="Q490" s="400"/>
      <c r="R490" s="402"/>
      <c r="S490" s="384">
        <f>IF(Table_1[[#This Row],[Kesto (min) /tapaaminen]]&lt;1,0,(Table_1[[#This Row],[Sisältöjen määrä 
]]*Table_1[[#This Row],[Kesto (min) /tapaaminen]]*Table_1[[#This Row],[Tapaamis-kerrat /osallistuja]]))</f>
        <v>0</v>
      </c>
      <c r="T490" s="356" t="str">
        <f>IF(Table_1[[#This Row],[SISÄLLÖN NIMI]]="","",IF(Table_1[[#This Row],[Toteutuminen]]="Ei osallistujia",0,IF(Table_1[[#This Row],[Toteutuminen]]="Peruttu",0,1)))</f>
        <v/>
      </c>
      <c r="U490" s="403"/>
      <c r="V490" s="404"/>
      <c r="W490" s="405"/>
      <c r="X490" s="387">
        <f>Table_1[[#This Row],[Kävijämäärä a) lapset]]+Table_1[[#This Row],[Kävijämäärä b) aikuiset]]</f>
        <v>0</v>
      </c>
      <c r="Y490" s="387">
        <f>IF(Table_1[[#This Row],[Kokonaiskävijämäärä]]&lt;1,0,Table_1[[#This Row],[Kävijämäärä a) lapset]]*Table_1[[#This Row],[Tapaamis-kerrat /osallistuja]])</f>
        <v>0</v>
      </c>
      <c r="Z490" s="387">
        <f>IF(Table_1[[#This Row],[Kokonaiskävijämäärä]]&lt;1,0,Table_1[[#This Row],[Kävijämäärä b) aikuiset]]*Table_1[[#This Row],[Tapaamis-kerrat /osallistuja]])</f>
        <v>0</v>
      </c>
      <c r="AA490" s="387">
        <f>IF(Table_1[[#This Row],[Kokonaiskävijämäärä]]&lt;1,0,Table_1[[#This Row],[Kokonaiskävijämäärä]]*Table_1[[#This Row],[Tapaamis-kerrat /osallistuja]])</f>
        <v>0</v>
      </c>
      <c r="AB490" s="379" t="s">
        <v>57</v>
      </c>
      <c r="AC490" s="418"/>
      <c r="AD490" s="456"/>
      <c r="AE490" s="464"/>
      <c r="AF490" s="388" t="s">
        <v>57</v>
      </c>
      <c r="AG490" s="389" t="s">
        <v>57</v>
      </c>
      <c r="AH490" s="390" t="s">
        <v>57</v>
      </c>
      <c r="AI490" s="390" t="s">
        <v>57</v>
      </c>
      <c r="AJ490" s="391" t="s">
        <v>56</v>
      </c>
      <c r="AK490" s="392" t="s">
        <v>57</v>
      </c>
      <c r="AL490" s="392" t="s">
        <v>57</v>
      </c>
      <c r="AM490" s="392" t="s">
        <v>57</v>
      </c>
      <c r="AN490" s="393" t="s">
        <v>57</v>
      </c>
      <c r="AO490" s="394" t="s">
        <v>57</v>
      </c>
    </row>
    <row r="491" spans="1:41" ht="15.75" customHeight="1" x14ac:dyDescent="0.3">
      <c r="A491" s="395"/>
      <c r="B491" s="372"/>
      <c r="C491" s="396" t="s">
        <v>43</v>
      </c>
      <c r="D491" s="374" t="str">
        <f>IF(Table_1[[#This Row],[SISÄLLÖN NIMI]]="","",1)</f>
        <v/>
      </c>
      <c r="E491" s="397"/>
      <c r="F491" s="397"/>
      <c r="G491" s="373" t="s">
        <v>57</v>
      </c>
      <c r="H491" s="376" t="s">
        <v>57</v>
      </c>
      <c r="I491" s="398" t="s">
        <v>57</v>
      </c>
      <c r="J491" s="378" t="s">
        <v>47</v>
      </c>
      <c r="K491" s="399" t="s">
        <v>57</v>
      </c>
      <c r="L491" s="379" t="s">
        <v>57</v>
      </c>
      <c r="M491" s="400"/>
      <c r="N491" s="401" t="s">
        <v>57</v>
      </c>
      <c r="O491" s="382"/>
      <c r="P491" s="400"/>
      <c r="Q491" s="400"/>
      <c r="R491" s="402"/>
      <c r="S491" s="384">
        <f>IF(Table_1[[#This Row],[Kesto (min) /tapaaminen]]&lt;1,0,(Table_1[[#This Row],[Sisältöjen määrä 
]]*Table_1[[#This Row],[Kesto (min) /tapaaminen]]*Table_1[[#This Row],[Tapaamis-kerrat /osallistuja]]))</f>
        <v>0</v>
      </c>
      <c r="T491" s="356" t="str">
        <f>IF(Table_1[[#This Row],[SISÄLLÖN NIMI]]="","",IF(Table_1[[#This Row],[Toteutuminen]]="Ei osallistujia",0,IF(Table_1[[#This Row],[Toteutuminen]]="Peruttu",0,1)))</f>
        <v/>
      </c>
      <c r="U491" s="403"/>
      <c r="V491" s="404"/>
      <c r="W491" s="405"/>
      <c r="X491" s="387">
        <f>Table_1[[#This Row],[Kävijämäärä a) lapset]]+Table_1[[#This Row],[Kävijämäärä b) aikuiset]]</f>
        <v>0</v>
      </c>
      <c r="Y491" s="387">
        <f>IF(Table_1[[#This Row],[Kokonaiskävijämäärä]]&lt;1,0,Table_1[[#This Row],[Kävijämäärä a) lapset]]*Table_1[[#This Row],[Tapaamis-kerrat /osallistuja]])</f>
        <v>0</v>
      </c>
      <c r="Z491" s="387">
        <f>IF(Table_1[[#This Row],[Kokonaiskävijämäärä]]&lt;1,0,Table_1[[#This Row],[Kävijämäärä b) aikuiset]]*Table_1[[#This Row],[Tapaamis-kerrat /osallistuja]])</f>
        <v>0</v>
      </c>
      <c r="AA491" s="387">
        <f>IF(Table_1[[#This Row],[Kokonaiskävijämäärä]]&lt;1,0,Table_1[[#This Row],[Kokonaiskävijämäärä]]*Table_1[[#This Row],[Tapaamis-kerrat /osallistuja]])</f>
        <v>0</v>
      </c>
      <c r="AB491" s="379" t="s">
        <v>57</v>
      </c>
      <c r="AC491" s="418"/>
      <c r="AD491" s="456"/>
      <c r="AE491" s="464"/>
      <c r="AF491" s="388" t="s">
        <v>57</v>
      </c>
      <c r="AG491" s="389" t="s">
        <v>57</v>
      </c>
      <c r="AH491" s="390" t="s">
        <v>57</v>
      </c>
      <c r="AI491" s="390" t="s">
        <v>57</v>
      </c>
      <c r="AJ491" s="391" t="s">
        <v>56</v>
      </c>
      <c r="AK491" s="392" t="s">
        <v>57</v>
      </c>
      <c r="AL491" s="392" t="s">
        <v>57</v>
      </c>
      <c r="AM491" s="392" t="s">
        <v>57</v>
      </c>
      <c r="AN491" s="393" t="s">
        <v>57</v>
      </c>
      <c r="AO491" s="394" t="s">
        <v>57</v>
      </c>
    </row>
    <row r="492" spans="1:41" ht="15.75" customHeight="1" x14ac:dyDescent="0.3">
      <c r="A492" s="395"/>
      <c r="B492" s="372"/>
      <c r="C492" s="396" t="s">
        <v>43</v>
      </c>
      <c r="D492" s="374" t="str">
        <f>IF(Table_1[[#This Row],[SISÄLLÖN NIMI]]="","",1)</f>
        <v/>
      </c>
      <c r="E492" s="397"/>
      <c r="F492" s="397"/>
      <c r="G492" s="373" t="s">
        <v>57</v>
      </c>
      <c r="H492" s="376" t="s">
        <v>57</v>
      </c>
      <c r="I492" s="398" t="s">
        <v>57</v>
      </c>
      <c r="J492" s="378" t="s">
        <v>47</v>
      </c>
      <c r="K492" s="399" t="s">
        <v>57</v>
      </c>
      <c r="L492" s="379" t="s">
        <v>57</v>
      </c>
      <c r="M492" s="400"/>
      <c r="N492" s="401" t="s">
        <v>57</v>
      </c>
      <c r="O492" s="382"/>
      <c r="P492" s="400"/>
      <c r="Q492" s="400"/>
      <c r="R492" s="402"/>
      <c r="S492" s="384">
        <f>IF(Table_1[[#This Row],[Kesto (min) /tapaaminen]]&lt;1,0,(Table_1[[#This Row],[Sisältöjen määrä 
]]*Table_1[[#This Row],[Kesto (min) /tapaaminen]]*Table_1[[#This Row],[Tapaamis-kerrat /osallistuja]]))</f>
        <v>0</v>
      </c>
      <c r="T492" s="356" t="str">
        <f>IF(Table_1[[#This Row],[SISÄLLÖN NIMI]]="","",IF(Table_1[[#This Row],[Toteutuminen]]="Ei osallistujia",0,IF(Table_1[[#This Row],[Toteutuminen]]="Peruttu",0,1)))</f>
        <v/>
      </c>
      <c r="U492" s="403"/>
      <c r="V492" s="404"/>
      <c r="W492" s="405"/>
      <c r="X492" s="387">
        <f>Table_1[[#This Row],[Kävijämäärä a) lapset]]+Table_1[[#This Row],[Kävijämäärä b) aikuiset]]</f>
        <v>0</v>
      </c>
      <c r="Y492" s="387">
        <f>IF(Table_1[[#This Row],[Kokonaiskävijämäärä]]&lt;1,0,Table_1[[#This Row],[Kävijämäärä a) lapset]]*Table_1[[#This Row],[Tapaamis-kerrat /osallistuja]])</f>
        <v>0</v>
      </c>
      <c r="Z492" s="387">
        <f>IF(Table_1[[#This Row],[Kokonaiskävijämäärä]]&lt;1,0,Table_1[[#This Row],[Kävijämäärä b) aikuiset]]*Table_1[[#This Row],[Tapaamis-kerrat /osallistuja]])</f>
        <v>0</v>
      </c>
      <c r="AA492" s="387">
        <f>IF(Table_1[[#This Row],[Kokonaiskävijämäärä]]&lt;1,0,Table_1[[#This Row],[Kokonaiskävijämäärä]]*Table_1[[#This Row],[Tapaamis-kerrat /osallistuja]])</f>
        <v>0</v>
      </c>
      <c r="AB492" s="379" t="s">
        <v>57</v>
      </c>
      <c r="AC492" s="418"/>
      <c r="AD492" s="456"/>
      <c r="AE492" s="464"/>
      <c r="AF492" s="388" t="s">
        <v>57</v>
      </c>
      <c r="AG492" s="389" t="s">
        <v>57</v>
      </c>
      <c r="AH492" s="390" t="s">
        <v>57</v>
      </c>
      <c r="AI492" s="390" t="s">
        <v>57</v>
      </c>
      <c r="AJ492" s="391" t="s">
        <v>56</v>
      </c>
      <c r="AK492" s="392" t="s">
        <v>57</v>
      </c>
      <c r="AL492" s="392" t="s">
        <v>57</v>
      </c>
      <c r="AM492" s="392" t="s">
        <v>57</v>
      </c>
      <c r="AN492" s="393" t="s">
        <v>57</v>
      </c>
      <c r="AO492" s="394" t="s">
        <v>57</v>
      </c>
    </row>
    <row r="493" spans="1:41" ht="15.75" customHeight="1" x14ac:dyDescent="0.3">
      <c r="A493" s="395"/>
      <c r="B493" s="372"/>
      <c r="C493" s="396" t="s">
        <v>43</v>
      </c>
      <c r="D493" s="374" t="str">
        <f>IF(Table_1[[#This Row],[SISÄLLÖN NIMI]]="","",1)</f>
        <v/>
      </c>
      <c r="E493" s="397"/>
      <c r="F493" s="397"/>
      <c r="G493" s="373" t="s">
        <v>57</v>
      </c>
      <c r="H493" s="376" t="s">
        <v>57</v>
      </c>
      <c r="I493" s="398" t="s">
        <v>57</v>
      </c>
      <c r="J493" s="378" t="s">
        <v>47</v>
      </c>
      <c r="K493" s="399" t="s">
        <v>57</v>
      </c>
      <c r="L493" s="379" t="s">
        <v>57</v>
      </c>
      <c r="M493" s="400"/>
      <c r="N493" s="401" t="s">
        <v>57</v>
      </c>
      <c r="O493" s="382"/>
      <c r="P493" s="400"/>
      <c r="Q493" s="400"/>
      <c r="R493" s="402"/>
      <c r="S493" s="384">
        <f>IF(Table_1[[#This Row],[Kesto (min) /tapaaminen]]&lt;1,0,(Table_1[[#This Row],[Sisältöjen määrä 
]]*Table_1[[#This Row],[Kesto (min) /tapaaminen]]*Table_1[[#This Row],[Tapaamis-kerrat /osallistuja]]))</f>
        <v>0</v>
      </c>
      <c r="T493" s="356" t="str">
        <f>IF(Table_1[[#This Row],[SISÄLLÖN NIMI]]="","",IF(Table_1[[#This Row],[Toteutuminen]]="Ei osallistujia",0,IF(Table_1[[#This Row],[Toteutuminen]]="Peruttu",0,1)))</f>
        <v/>
      </c>
      <c r="U493" s="403"/>
      <c r="V493" s="404"/>
      <c r="W493" s="405"/>
      <c r="X493" s="387">
        <f>Table_1[[#This Row],[Kävijämäärä a) lapset]]+Table_1[[#This Row],[Kävijämäärä b) aikuiset]]</f>
        <v>0</v>
      </c>
      <c r="Y493" s="387">
        <f>IF(Table_1[[#This Row],[Kokonaiskävijämäärä]]&lt;1,0,Table_1[[#This Row],[Kävijämäärä a) lapset]]*Table_1[[#This Row],[Tapaamis-kerrat /osallistuja]])</f>
        <v>0</v>
      </c>
      <c r="Z493" s="387">
        <f>IF(Table_1[[#This Row],[Kokonaiskävijämäärä]]&lt;1,0,Table_1[[#This Row],[Kävijämäärä b) aikuiset]]*Table_1[[#This Row],[Tapaamis-kerrat /osallistuja]])</f>
        <v>0</v>
      </c>
      <c r="AA493" s="387">
        <f>IF(Table_1[[#This Row],[Kokonaiskävijämäärä]]&lt;1,0,Table_1[[#This Row],[Kokonaiskävijämäärä]]*Table_1[[#This Row],[Tapaamis-kerrat /osallistuja]])</f>
        <v>0</v>
      </c>
      <c r="AB493" s="379" t="s">
        <v>57</v>
      </c>
      <c r="AC493" s="418"/>
      <c r="AD493" s="456"/>
      <c r="AE493" s="464"/>
      <c r="AF493" s="388" t="s">
        <v>57</v>
      </c>
      <c r="AG493" s="389" t="s">
        <v>57</v>
      </c>
      <c r="AH493" s="390" t="s">
        <v>57</v>
      </c>
      <c r="AI493" s="390" t="s">
        <v>57</v>
      </c>
      <c r="AJ493" s="391" t="s">
        <v>56</v>
      </c>
      <c r="AK493" s="392" t="s">
        <v>57</v>
      </c>
      <c r="AL493" s="392" t="s">
        <v>57</v>
      </c>
      <c r="AM493" s="392" t="s">
        <v>57</v>
      </c>
      <c r="AN493" s="393" t="s">
        <v>57</v>
      </c>
      <c r="AO493" s="394" t="s">
        <v>57</v>
      </c>
    </row>
    <row r="494" spans="1:41" ht="15.75" customHeight="1" x14ac:dyDescent="0.3">
      <c r="A494" s="395"/>
      <c r="B494" s="372"/>
      <c r="C494" s="396" t="s">
        <v>43</v>
      </c>
      <c r="D494" s="374" t="str">
        <f>IF(Table_1[[#This Row],[SISÄLLÖN NIMI]]="","",1)</f>
        <v/>
      </c>
      <c r="E494" s="397"/>
      <c r="F494" s="397"/>
      <c r="G494" s="373" t="s">
        <v>57</v>
      </c>
      <c r="H494" s="376" t="s">
        <v>57</v>
      </c>
      <c r="I494" s="398" t="s">
        <v>57</v>
      </c>
      <c r="J494" s="378" t="s">
        <v>47</v>
      </c>
      <c r="K494" s="399" t="s">
        <v>57</v>
      </c>
      <c r="L494" s="379" t="s">
        <v>57</v>
      </c>
      <c r="M494" s="400"/>
      <c r="N494" s="401" t="s">
        <v>57</v>
      </c>
      <c r="O494" s="382"/>
      <c r="P494" s="400"/>
      <c r="Q494" s="400"/>
      <c r="R494" s="402"/>
      <c r="S494" s="384">
        <f>IF(Table_1[[#This Row],[Kesto (min) /tapaaminen]]&lt;1,0,(Table_1[[#This Row],[Sisältöjen määrä 
]]*Table_1[[#This Row],[Kesto (min) /tapaaminen]]*Table_1[[#This Row],[Tapaamis-kerrat /osallistuja]]))</f>
        <v>0</v>
      </c>
      <c r="T494" s="356" t="str">
        <f>IF(Table_1[[#This Row],[SISÄLLÖN NIMI]]="","",IF(Table_1[[#This Row],[Toteutuminen]]="Ei osallistujia",0,IF(Table_1[[#This Row],[Toteutuminen]]="Peruttu",0,1)))</f>
        <v/>
      </c>
      <c r="U494" s="403"/>
      <c r="V494" s="404"/>
      <c r="W494" s="405"/>
      <c r="X494" s="387">
        <f>Table_1[[#This Row],[Kävijämäärä a) lapset]]+Table_1[[#This Row],[Kävijämäärä b) aikuiset]]</f>
        <v>0</v>
      </c>
      <c r="Y494" s="387">
        <f>IF(Table_1[[#This Row],[Kokonaiskävijämäärä]]&lt;1,0,Table_1[[#This Row],[Kävijämäärä a) lapset]]*Table_1[[#This Row],[Tapaamis-kerrat /osallistuja]])</f>
        <v>0</v>
      </c>
      <c r="Z494" s="387">
        <f>IF(Table_1[[#This Row],[Kokonaiskävijämäärä]]&lt;1,0,Table_1[[#This Row],[Kävijämäärä b) aikuiset]]*Table_1[[#This Row],[Tapaamis-kerrat /osallistuja]])</f>
        <v>0</v>
      </c>
      <c r="AA494" s="387">
        <f>IF(Table_1[[#This Row],[Kokonaiskävijämäärä]]&lt;1,0,Table_1[[#This Row],[Kokonaiskävijämäärä]]*Table_1[[#This Row],[Tapaamis-kerrat /osallistuja]])</f>
        <v>0</v>
      </c>
      <c r="AB494" s="379" t="s">
        <v>57</v>
      </c>
      <c r="AC494" s="418"/>
      <c r="AD494" s="456"/>
      <c r="AE494" s="464"/>
      <c r="AF494" s="388" t="s">
        <v>57</v>
      </c>
      <c r="AG494" s="389" t="s">
        <v>57</v>
      </c>
      <c r="AH494" s="390" t="s">
        <v>57</v>
      </c>
      <c r="AI494" s="390" t="s">
        <v>57</v>
      </c>
      <c r="AJ494" s="391" t="s">
        <v>56</v>
      </c>
      <c r="AK494" s="392" t="s">
        <v>57</v>
      </c>
      <c r="AL494" s="392" t="s">
        <v>57</v>
      </c>
      <c r="AM494" s="392" t="s">
        <v>57</v>
      </c>
      <c r="AN494" s="393" t="s">
        <v>57</v>
      </c>
      <c r="AO494" s="394" t="s">
        <v>57</v>
      </c>
    </row>
    <row r="495" spans="1:41" ht="15.75" customHeight="1" x14ac:dyDescent="0.3">
      <c r="A495" s="395"/>
      <c r="B495" s="372"/>
      <c r="C495" s="396" t="s">
        <v>43</v>
      </c>
      <c r="D495" s="374" t="str">
        <f>IF(Table_1[[#This Row],[SISÄLLÖN NIMI]]="","",1)</f>
        <v/>
      </c>
      <c r="E495" s="397"/>
      <c r="F495" s="397"/>
      <c r="G495" s="373" t="s">
        <v>57</v>
      </c>
      <c r="H495" s="376" t="s">
        <v>57</v>
      </c>
      <c r="I495" s="398" t="s">
        <v>57</v>
      </c>
      <c r="J495" s="378" t="s">
        <v>47</v>
      </c>
      <c r="K495" s="399" t="s">
        <v>57</v>
      </c>
      <c r="L495" s="379" t="s">
        <v>57</v>
      </c>
      <c r="M495" s="400"/>
      <c r="N495" s="401" t="s">
        <v>57</v>
      </c>
      <c r="O495" s="382"/>
      <c r="P495" s="400"/>
      <c r="Q495" s="400"/>
      <c r="R495" s="402"/>
      <c r="S495" s="384">
        <f>IF(Table_1[[#This Row],[Kesto (min) /tapaaminen]]&lt;1,0,(Table_1[[#This Row],[Sisältöjen määrä 
]]*Table_1[[#This Row],[Kesto (min) /tapaaminen]]*Table_1[[#This Row],[Tapaamis-kerrat /osallistuja]]))</f>
        <v>0</v>
      </c>
      <c r="T495" s="356" t="str">
        <f>IF(Table_1[[#This Row],[SISÄLLÖN NIMI]]="","",IF(Table_1[[#This Row],[Toteutuminen]]="Ei osallistujia",0,IF(Table_1[[#This Row],[Toteutuminen]]="Peruttu",0,1)))</f>
        <v/>
      </c>
      <c r="U495" s="403"/>
      <c r="V495" s="404"/>
      <c r="W495" s="405"/>
      <c r="X495" s="387">
        <f>Table_1[[#This Row],[Kävijämäärä a) lapset]]+Table_1[[#This Row],[Kävijämäärä b) aikuiset]]</f>
        <v>0</v>
      </c>
      <c r="Y495" s="387">
        <f>IF(Table_1[[#This Row],[Kokonaiskävijämäärä]]&lt;1,0,Table_1[[#This Row],[Kävijämäärä a) lapset]]*Table_1[[#This Row],[Tapaamis-kerrat /osallistuja]])</f>
        <v>0</v>
      </c>
      <c r="Z495" s="387">
        <f>IF(Table_1[[#This Row],[Kokonaiskävijämäärä]]&lt;1,0,Table_1[[#This Row],[Kävijämäärä b) aikuiset]]*Table_1[[#This Row],[Tapaamis-kerrat /osallistuja]])</f>
        <v>0</v>
      </c>
      <c r="AA495" s="387">
        <f>IF(Table_1[[#This Row],[Kokonaiskävijämäärä]]&lt;1,0,Table_1[[#This Row],[Kokonaiskävijämäärä]]*Table_1[[#This Row],[Tapaamis-kerrat /osallistuja]])</f>
        <v>0</v>
      </c>
      <c r="AB495" s="379" t="s">
        <v>57</v>
      </c>
      <c r="AC495" s="418"/>
      <c r="AD495" s="456"/>
      <c r="AE495" s="464"/>
      <c r="AF495" s="388" t="s">
        <v>57</v>
      </c>
      <c r="AG495" s="389" t="s">
        <v>57</v>
      </c>
      <c r="AH495" s="390" t="s">
        <v>57</v>
      </c>
      <c r="AI495" s="390" t="s">
        <v>57</v>
      </c>
      <c r="AJ495" s="391" t="s">
        <v>56</v>
      </c>
      <c r="AK495" s="392" t="s">
        <v>57</v>
      </c>
      <c r="AL495" s="392" t="s">
        <v>57</v>
      </c>
      <c r="AM495" s="392" t="s">
        <v>57</v>
      </c>
      <c r="AN495" s="393" t="s">
        <v>57</v>
      </c>
      <c r="AO495" s="394" t="s">
        <v>57</v>
      </c>
    </row>
    <row r="496" spans="1:41" ht="15.75" customHeight="1" x14ac:dyDescent="0.3">
      <c r="A496" s="395"/>
      <c r="B496" s="372"/>
      <c r="C496" s="396" t="s">
        <v>43</v>
      </c>
      <c r="D496" s="374" t="str">
        <f>IF(Table_1[[#This Row],[SISÄLLÖN NIMI]]="","",1)</f>
        <v/>
      </c>
      <c r="E496" s="397"/>
      <c r="F496" s="397"/>
      <c r="G496" s="373" t="s">
        <v>57</v>
      </c>
      <c r="H496" s="376" t="s">
        <v>57</v>
      </c>
      <c r="I496" s="398" t="s">
        <v>57</v>
      </c>
      <c r="J496" s="378" t="s">
        <v>47</v>
      </c>
      <c r="K496" s="399" t="s">
        <v>57</v>
      </c>
      <c r="L496" s="379" t="s">
        <v>57</v>
      </c>
      <c r="M496" s="400"/>
      <c r="N496" s="401" t="s">
        <v>57</v>
      </c>
      <c r="O496" s="382"/>
      <c r="P496" s="400"/>
      <c r="Q496" s="400"/>
      <c r="R496" s="402"/>
      <c r="S496" s="384">
        <f>IF(Table_1[[#This Row],[Kesto (min) /tapaaminen]]&lt;1,0,(Table_1[[#This Row],[Sisältöjen määrä 
]]*Table_1[[#This Row],[Kesto (min) /tapaaminen]]*Table_1[[#This Row],[Tapaamis-kerrat /osallistuja]]))</f>
        <v>0</v>
      </c>
      <c r="T496" s="356" t="str">
        <f>IF(Table_1[[#This Row],[SISÄLLÖN NIMI]]="","",IF(Table_1[[#This Row],[Toteutuminen]]="Ei osallistujia",0,IF(Table_1[[#This Row],[Toteutuminen]]="Peruttu",0,1)))</f>
        <v/>
      </c>
      <c r="U496" s="403"/>
      <c r="V496" s="404"/>
      <c r="W496" s="405"/>
      <c r="X496" s="387">
        <f>Table_1[[#This Row],[Kävijämäärä a) lapset]]+Table_1[[#This Row],[Kävijämäärä b) aikuiset]]</f>
        <v>0</v>
      </c>
      <c r="Y496" s="387">
        <f>IF(Table_1[[#This Row],[Kokonaiskävijämäärä]]&lt;1,0,Table_1[[#This Row],[Kävijämäärä a) lapset]]*Table_1[[#This Row],[Tapaamis-kerrat /osallistuja]])</f>
        <v>0</v>
      </c>
      <c r="Z496" s="387">
        <f>IF(Table_1[[#This Row],[Kokonaiskävijämäärä]]&lt;1,0,Table_1[[#This Row],[Kävijämäärä b) aikuiset]]*Table_1[[#This Row],[Tapaamis-kerrat /osallistuja]])</f>
        <v>0</v>
      </c>
      <c r="AA496" s="387">
        <f>IF(Table_1[[#This Row],[Kokonaiskävijämäärä]]&lt;1,0,Table_1[[#This Row],[Kokonaiskävijämäärä]]*Table_1[[#This Row],[Tapaamis-kerrat /osallistuja]])</f>
        <v>0</v>
      </c>
      <c r="AB496" s="379" t="s">
        <v>57</v>
      </c>
      <c r="AC496" s="418"/>
      <c r="AD496" s="456"/>
      <c r="AE496" s="464"/>
      <c r="AF496" s="388" t="s">
        <v>57</v>
      </c>
      <c r="AG496" s="389" t="s">
        <v>57</v>
      </c>
      <c r="AH496" s="390" t="s">
        <v>57</v>
      </c>
      <c r="AI496" s="390" t="s">
        <v>57</v>
      </c>
      <c r="AJ496" s="391" t="s">
        <v>56</v>
      </c>
      <c r="AK496" s="392" t="s">
        <v>57</v>
      </c>
      <c r="AL496" s="392" t="s">
        <v>57</v>
      </c>
      <c r="AM496" s="392" t="s">
        <v>57</v>
      </c>
      <c r="AN496" s="393" t="s">
        <v>57</v>
      </c>
      <c r="AO496" s="394" t="s">
        <v>57</v>
      </c>
    </row>
    <row r="497" spans="1:41" ht="15.75" customHeight="1" x14ac:dyDescent="0.3">
      <c r="A497" s="395"/>
      <c r="B497" s="372"/>
      <c r="C497" s="396" t="s">
        <v>43</v>
      </c>
      <c r="D497" s="374" t="str">
        <f>IF(Table_1[[#This Row],[SISÄLLÖN NIMI]]="","",1)</f>
        <v/>
      </c>
      <c r="E497" s="397"/>
      <c r="F497" s="397"/>
      <c r="G497" s="373" t="s">
        <v>57</v>
      </c>
      <c r="H497" s="376" t="s">
        <v>57</v>
      </c>
      <c r="I497" s="398" t="s">
        <v>57</v>
      </c>
      <c r="J497" s="378" t="s">
        <v>47</v>
      </c>
      <c r="K497" s="399" t="s">
        <v>57</v>
      </c>
      <c r="L497" s="379" t="s">
        <v>57</v>
      </c>
      <c r="M497" s="400"/>
      <c r="N497" s="401" t="s">
        <v>57</v>
      </c>
      <c r="O497" s="382"/>
      <c r="P497" s="400"/>
      <c r="Q497" s="400"/>
      <c r="R497" s="402"/>
      <c r="S497" s="384">
        <f>IF(Table_1[[#This Row],[Kesto (min) /tapaaminen]]&lt;1,0,(Table_1[[#This Row],[Sisältöjen määrä 
]]*Table_1[[#This Row],[Kesto (min) /tapaaminen]]*Table_1[[#This Row],[Tapaamis-kerrat /osallistuja]]))</f>
        <v>0</v>
      </c>
      <c r="T497" s="356" t="str">
        <f>IF(Table_1[[#This Row],[SISÄLLÖN NIMI]]="","",IF(Table_1[[#This Row],[Toteutuminen]]="Ei osallistujia",0,IF(Table_1[[#This Row],[Toteutuminen]]="Peruttu",0,1)))</f>
        <v/>
      </c>
      <c r="U497" s="403"/>
      <c r="V497" s="404"/>
      <c r="W497" s="405"/>
      <c r="X497" s="387">
        <f>Table_1[[#This Row],[Kävijämäärä a) lapset]]+Table_1[[#This Row],[Kävijämäärä b) aikuiset]]</f>
        <v>0</v>
      </c>
      <c r="Y497" s="387">
        <f>IF(Table_1[[#This Row],[Kokonaiskävijämäärä]]&lt;1,0,Table_1[[#This Row],[Kävijämäärä a) lapset]]*Table_1[[#This Row],[Tapaamis-kerrat /osallistuja]])</f>
        <v>0</v>
      </c>
      <c r="Z497" s="387">
        <f>IF(Table_1[[#This Row],[Kokonaiskävijämäärä]]&lt;1,0,Table_1[[#This Row],[Kävijämäärä b) aikuiset]]*Table_1[[#This Row],[Tapaamis-kerrat /osallistuja]])</f>
        <v>0</v>
      </c>
      <c r="AA497" s="387">
        <f>IF(Table_1[[#This Row],[Kokonaiskävijämäärä]]&lt;1,0,Table_1[[#This Row],[Kokonaiskävijämäärä]]*Table_1[[#This Row],[Tapaamis-kerrat /osallistuja]])</f>
        <v>0</v>
      </c>
      <c r="AB497" s="379" t="s">
        <v>57</v>
      </c>
      <c r="AC497" s="418"/>
      <c r="AD497" s="456"/>
      <c r="AE497" s="464"/>
      <c r="AF497" s="388" t="s">
        <v>57</v>
      </c>
      <c r="AG497" s="389" t="s">
        <v>57</v>
      </c>
      <c r="AH497" s="390" t="s">
        <v>57</v>
      </c>
      <c r="AI497" s="390" t="s">
        <v>57</v>
      </c>
      <c r="AJ497" s="391" t="s">
        <v>56</v>
      </c>
      <c r="AK497" s="392" t="s">
        <v>57</v>
      </c>
      <c r="AL497" s="392" t="s">
        <v>57</v>
      </c>
      <c r="AM497" s="392" t="s">
        <v>57</v>
      </c>
      <c r="AN497" s="393" t="s">
        <v>57</v>
      </c>
      <c r="AO497" s="394" t="s">
        <v>57</v>
      </c>
    </row>
    <row r="498" spans="1:41" ht="15.75" customHeight="1" x14ac:dyDescent="0.3">
      <c r="A498" s="395"/>
      <c r="B498" s="372"/>
      <c r="C498" s="396" t="s">
        <v>43</v>
      </c>
      <c r="D498" s="374" t="str">
        <f>IF(Table_1[[#This Row],[SISÄLLÖN NIMI]]="","",1)</f>
        <v/>
      </c>
      <c r="E498" s="397"/>
      <c r="F498" s="397"/>
      <c r="G498" s="373" t="s">
        <v>57</v>
      </c>
      <c r="H498" s="376" t="s">
        <v>57</v>
      </c>
      <c r="I498" s="398" t="s">
        <v>57</v>
      </c>
      <c r="J498" s="378" t="s">
        <v>47</v>
      </c>
      <c r="K498" s="399" t="s">
        <v>57</v>
      </c>
      <c r="L498" s="379" t="s">
        <v>57</v>
      </c>
      <c r="M498" s="400"/>
      <c r="N498" s="401" t="s">
        <v>57</v>
      </c>
      <c r="O498" s="382"/>
      <c r="P498" s="400"/>
      <c r="Q498" s="400"/>
      <c r="R498" s="402"/>
      <c r="S498" s="384">
        <f>IF(Table_1[[#This Row],[Kesto (min) /tapaaminen]]&lt;1,0,(Table_1[[#This Row],[Sisältöjen määrä 
]]*Table_1[[#This Row],[Kesto (min) /tapaaminen]]*Table_1[[#This Row],[Tapaamis-kerrat /osallistuja]]))</f>
        <v>0</v>
      </c>
      <c r="T498" s="356" t="str">
        <f>IF(Table_1[[#This Row],[SISÄLLÖN NIMI]]="","",IF(Table_1[[#This Row],[Toteutuminen]]="Ei osallistujia",0,IF(Table_1[[#This Row],[Toteutuminen]]="Peruttu",0,1)))</f>
        <v/>
      </c>
      <c r="U498" s="403"/>
      <c r="V498" s="404"/>
      <c r="W498" s="405"/>
      <c r="X498" s="387">
        <f>Table_1[[#This Row],[Kävijämäärä a) lapset]]+Table_1[[#This Row],[Kävijämäärä b) aikuiset]]</f>
        <v>0</v>
      </c>
      <c r="Y498" s="387">
        <f>IF(Table_1[[#This Row],[Kokonaiskävijämäärä]]&lt;1,0,Table_1[[#This Row],[Kävijämäärä a) lapset]]*Table_1[[#This Row],[Tapaamis-kerrat /osallistuja]])</f>
        <v>0</v>
      </c>
      <c r="Z498" s="387">
        <f>IF(Table_1[[#This Row],[Kokonaiskävijämäärä]]&lt;1,0,Table_1[[#This Row],[Kävijämäärä b) aikuiset]]*Table_1[[#This Row],[Tapaamis-kerrat /osallistuja]])</f>
        <v>0</v>
      </c>
      <c r="AA498" s="387">
        <f>IF(Table_1[[#This Row],[Kokonaiskävijämäärä]]&lt;1,0,Table_1[[#This Row],[Kokonaiskävijämäärä]]*Table_1[[#This Row],[Tapaamis-kerrat /osallistuja]])</f>
        <v>0</v>
      </c>
      <c r="AB498" s="379" t="s">
        <v>57</v>
      </c>
      <c r="AC498" s="418"/>
      <c r="AD498" s="456"/>
      <c r="AE498" s="464"/>
      <c r="AF498" s="388" t="s">
        <v>57</v>
      </c>
      <c r="AG498" s="389" t="s">
        <v>57</v>
      </c>
      <c r="AH498" s="390" t="s">
        <v>57</v>
      </c>
      <c r="AI498" s="390" t="s">
        <v>57</v>
      </c>
      <c r="AJ498" s="391" t="s">
        <v>56</v>
      </c>
      <c r="AK498" s="392" t="s">
        <v>57</v>
      </c>
      <c r="AL498" s="392" t="s">
        <v>57</v>
      </c>
      <c r="AM498" s="392" t="s">
        <v>57</v>
      </c>
      <c r="AN498" s="393" t="s">
        <v>57</v>
      </c>
      <c r="AO498" s="394" t="s">
        <v>57</v>
      </c>
    </row>
    <row r="499" spans="1:41" ht="15.75" customHeight="1" x14ac:dyDescent="0.3">
      <c r="A499" s="395"/>
      <c r="B499" s="372"/>
      <c r="C499" s="396" t="s">
        <v>43</v>
      </c>
      <c r="D499" s="374" t="str">
        <f>IF(Table_1[[#This Row],[SISÄLLÖN NIMI]]="","",1)</f>
        <v/>
      </c>
      <c r="E499" s="397"/>
      <c r="F499" s="397"/>
      <c r="G499" s="373" t="s">
        <v>57</v>
      </c>
      <c r="H499" s="376" t="s">
        <v>57</v>
      </c>
      <c r="I499" s="398" t="s">
        <v>57</v>
      </c>
      <c r="J499" s="378" t="s">
        <v>47</v>
      </c>
      <c r="K499" s="399" t="s">
        <v>57</v>
      </c>
      <c r="L499" s="379" t="s">
        <v>57</v>
      </c>
      <c r="M499" s="400"/>
      <c r="N499" s="401" t="s">
        <v>57</v>
      </c>
      <c r="O499" s="382"/>
      <c r="P499" s="400"/>
      <c r="Q499" s="400"/>
      <c r="R499" s="402"/>
      <c r="S499" s="384">
        <f>IF(Table_1[[#This Row],[Kesto (min) /tapaaminen]]&lt;1,0,(Table_1[[#This Row],[Sisältöjen määrä 
]]*Table_1[[#This Row],[Kesto (min) /tapaaminen]]*Table_1[[#This Row],[Tapaamis-kerrat /osallistuja]]))</f>
        <v>0</v>
      </c>
      <c r="T499" s="356" t="str">
        <f>IF(Table_1[[#This Row],[SISÄLLÖN NIMI]]="","",IF(Table_1[[#This Row],[Toteutuminen]]="Ei osallistujia",0,IF(Table_1[[#This Row],[Toteutuminen]]="Peruttu",0,1)))</f>
        <v/>
      </c>
      <c r="U499" s="403"/>
      <c r="V499" s="404"/>
      <c r="W499" s="405"/>
      <c r="X499" s="387">
        <f>Table_1[[#This Row],[Kävijämäärä a) lapset]]+Table_1[[#This Row],[Kävijämäärä b) aikuiset]]</f>
        <v>0</v>
      </c>
      <c r="Y499" s="387">
        <f>IF(Table_1[[#This Row],[Kokonaiskävijämäärä]]&lt;1,0,Table_1[[#This Row],[Kävijämäärä a) lapset]]*Table_1[[#This Row],[Tapaamis-kerrat /osallistuja]])</f>
        <v>0</v>
      </c>
      <c r="Z499" s="387">
        <f>IF(Table_1[[#This Row],[Kokonaiskävijämäärä]]&lt;1,0,Table_1[[#This Row],[Kävijämäärä b) aikuiset]]*Table_1[[#This Row],[Tapaamis-kerrat /osallistuja]])</f>
        <v>0</v>
      </c>
      <c r="AA499" s="387">
        <f>IF(Table_1[[#This Row],[Kokonaiskävijämäärä]]&lt;1,0,Table_1[[#This Row],[Kokonaiskävijämäärä]]*Table_1[[#This Row],[Tapaamis-kerrat /osallistuja]])</f>
        <v>0</v>
      </c>
      <c r="AB499" s="379" t="s">
        <v>57</v>
      </c>
      <c r="AC499" s="418"/>
      <c r="AD499" s="456"/>
      <c r="AE499" s="464"/>
      <c r="AF499" s="388" t="s">
        <v>57</v>
      </c>
      <c r="AG499" s="389" t="s">
        <v>57</v>
      </c>
      <c r="AH499" s="390" t="s">
        <v>57</v>
      </c>
      <c r="AI499" s="390" t="s">
        <v>57</v>
      </c>
      <c r="AJ499" s="391" t="s">
        <v>56</v>
      </c>
      <c r="AK499" s="392" t="s">
        <v>57</v>
      </c>
      <c r="AL499" s="392" t="s">
        <v>57</v>
      </c>
      <c r="AM499" s="392" t="s">
        <v>57</v>
      </c>
      <c r="AN499" s="393" t="s">
        <v>57</v>
      </c>
      <c r="AO499" s="394" t="s">
        <v>57</v>
      </c>
    </row>
    <row r="500" spans="1:41" ht="15.75" customHeight="1" x14ac:dyDescent="0.3">
      <c r="A500" s="395"/>
      <c r="B500" s="372"/>
      <c r="C500" s="396" t="s">
        <v>43</v>
      </c>
      <c r="D500" s="374" t="str">
        <f>IF(Table_1[[#This Row],[SISÄLLÖN NIMI]]="","",1)</f>
        <v/>
      </c>
      <c r="E500" s="397"/>
      <c r="F500" s="397"/>
      <c r="G500" s="373" t="s">
        <v>57</v>
      </c>
      <c r="H500" s="376" t="s">
        <v>57</v>
      </c>
      <c r="I500" s="398" t="s">
        <v>57</v>
      </c>
      <c r="J500" s="378" t="s">
        <v>47</v>
      </c>
      <c r="K500" s="399" t="s">
        <v>57</v>
      </c>
      <c r="L500" s="379" t="s">
        <v>57</v>
      </c>
      <c r="M500" s="400"/>
      <c r="N500" s="401" t="s">
        <v>57</v>
      </c>
      <c r="O500" s="382"/>
      <c r="P500" s="400"/>
      <c r="Q500" s="400"/>
      <c r="R500" s="402"/>
      <c r="S500" s="384">
        <f>IF(Table_1[[#This Row],[Kesto (min) /tapaaminen]]&lt;1,0,(Table_1[[#This Row],[Sisältöjen määrä 
]]*Table_1[[#This Row],[Kesto (min) /tapaaminen]]*Table_1[[#This Row],[Tapaamis-kerrat /osallistuja]]))</f>
        <v>0</v>
      </c>
      <c r="T500" s="356" t="str">
        <f>IF(Table_1[[#This Row],[SISÄLLÖN NIMI]]="","",IF(Table_1[[#This Row],[Toteutuminen]]="Ei osallistujia",0,IF(Table_1[[#This Row],[Toteutuminen]]="Peruttu",0,1)))</f>
        <v/>
      </c>
      <c r="U500" s="403"/>
      <c r="V500" s="404"/>
      <c r="W500" s="405"/>
      <c r="X500" s="387">
        <f>Table_1[[#This Row],[Kävijämäärä a) lapset]]+Table_1[[#This Row],[Kävijämäärä b) aikuiset]]</f>
        <v>0</v>
      </c>
      <c r="Y500" s="387">
        <f>IF(Table_1[[#This Row],[Kokonaiskävijämäärä]]&lt;1,0,Table_1[[#This Row],[Kävijämäärä a) lapset]]*Table_1[[#This Row],[Tapaamis-kerrat /osallistuja]])</f>
        <v>0</v>
      </c>
      <c r="Z500" s="387">
        <f>IF(Table_1[[#This Row],[Kokonaiskävijämäärä]]&lt;1,0,Table_1[[#This Row],[Kävijämäärä b) aikuiset]]*Table_1[[#This Row],[Tapaamis-kerrat /osallistuja]])</f>
        <v>0</v>
      </c>
      <c r="AA500" s="387">
        <f>IF(Table_1[[#This Row],[Kokonaiskävijämäärä]]&lt;1,0,Table_1[[#This Row],[Kokonaiskävijämäärä]]*Table_1[[#This Row],[Tapaamis-kerrat /osallistuja]])</f>
        <v>0</v>
      </c>
      <c r="AB500" s="379" t="s">
        <v>57</v>
      </c>
      <c r="AC500" s="418"/>
      <c r="AD500" s="456"/>
      <c r="AE500" s="464"/>
      <c r="AF500" s="388" t="s">
        <v>57</v>
      </c>
      <c r="AG500" s="389" t="s">
        <v>57</v>
      </c>
      <c r="AH500" s="390" t="s">
        <v>57</v>
      </c>
      <c r="AI500" s="390" t="s">
        <v>57</v>
      </c>
      <c r="AJ500" s="391" t="s">
        <v>56</v>
      </c>
      <c r="AK500" s="392" t="s">
        <v>57</v>
      </c>
      <c r="AL500" s="392" t="s">
        <v>57</v>
      </c>
      <c r="AM500" s="392" t="s">
        <v>57</v>
      </c>
      <c r="AN500" s="393" t="s">
        <v>57</v>
      </c>
      <c r="AO500" s="394" t="s">
        <v>57</v>
      </c>
    </row>
    <row r="501" spans="1:41" ht="15.75" customHeight="1" x14ac:dyDescent="0.3">
      <c r="A501" s="395"/>
      <c r="B501" s="372"/>
      <c r="C501" s="396" t="s">
        <v>43</v>
      </c>
      <c r="D501" s="374" t="str">
        <f>IF(Table_1[[#This Row],[SISÄLLÖN NIMI]]="","",1)</f>
        <v/>
      </c>
      <c r="E501" s="397"/>
      <c r="F501" s="397"/>
      <c r="G501" s="373" t="s">
        <v>57</v>
      </c>
      <c r="H501" s="376" t="s">
        <v>57</v>
      </c>
      <c r="I501" s="398" t="s">
        <v>57</v>
      </c>
      <c r="J501" s="378" t="s">
        <v>47</v>
      </c>
      <c r="K501" s="399" t="s">
        <v>57</v>
      </c>
      <c r="L501" s="379" t="s">
        <v>57</v>
      </c>
      <c r="M501" s="400"/>
      <c r="N501" s="401" t="s">
        <v>57</v>
      </c>
      <c r="O501" s="382"/>
      <c r="P501" s="400"/>
      <c r="Q501" s="400"/>
      <c r="R501" s="402"/>
      <c r="S501" s="384">
        <f>IF(Table_1[[#This Row],[Kesto (min) /tapaaminen]]&lt;1,0,(Table_1[[#This Row],[Sisältöjen määrä 
]]*Table_1[[#This Row],[Kesto (min) /tapaaminen]]*Table_1[[#This Row],[Tapaamis-kerrat /osallistuja]]))</f>
        <v>0</v>
      </c>
      <c r="T501" s="356" t="str">
        <f>IF(Table_1[[#This Row],[SISÄLLÖN NIMI]]="","",IF(Table_1[[#This Row],[Toteutuminen]]="Ei osallistujia",0,IF(Table_1[[#This Row],[Toteutuminen]]="Peruttu",0,1)))</f>
        <v/>
      </c>
      <c r="U501" s="403"/>
      <c r="V501" s="404"/>
      <c r="W501" s="405"/>
      <c r="X501" s="387">
        <f>Table_1[[#This Row],[Kävijämäärä a) lapset]]+Table_1[[#This Row],[Kävijämäärä b) aikuiset]]</f>
        <v>0</v>
      </c>
      <c r="Y501" s="387">
        <f>IF(Table_1[[#This Row],[Kokonaiskävijämäärä]]&lt;1,0,Table_1[[#This Row],[Kävijämäärä a) lapset]]*Table_1[[#This Row],[Tapaamis-kerrat /osallistuja]])</f>
        <v>0</v>
      </c>
      <c r="Z501" s="387">
        <f>IF(Table_1[[#This Row],[Kokonaiskävijämäärä]]&lt;1,0,Table_1[[#This Row],[Kävijämäärä b) aikuiset]]*Table_1[[#This Row],[Tapaamis-kerrat /osallistuja]])</f>
        <v>0</v>
      </c>
      <c r="AA501" s="387">
        <f>IF(Table_1[[#This Row],[Kokonaiskävijämäärä]]&lt;1,0,Table_1[[#This Row],[Kokonaiskävijämäärä]]*Table_1[[#This Row],[Tapaamis-kerrat /osallistuja]])</f>
        <v>0</v>
      </c>
      <c r="AB501" s="379" t="s">
        <v>57</v>
      </c>
      <c r="AC501" s="418"/>
      <c r="AD501" s="456"/>
      <c r="AE501" s="464"/>
      <c r="AF501" s="388" t="s">
        <v>57</v>
      </c>
      <c r="AG501" s="389" t="s">
        <v>57</v>
      </c>
      <c r="AH501" s="390" t="s">
        <v>57</v>
      </c>
      <c r="AI501" s="390" t="s">
        <v>57</v>
      </c>
      <c r="AJ501" s="391" t="s">
        <v>56</v>
      </c>
      <c r="AK501" s="392" t="s">
        <v>57</v>
      </c>
      <c r="AL501" s="392" t="s">
        <v>57</v>
      </c>
      <c r="AM501" s="392" t="s">
        <v>57</v>
      </c>
      <c r="AN501" s="393" t="s">
        <v>57</v>
      </c>
      <c r="AO501" s="394" t="s">
        <v>57</v>
      </c>
    </row>
    <row r="502" spans="1:41" ht="15.75" customHeight="1" x14ac:dyDescent="0.3">
      <c r="A502" s="395"/>
      <c r="B502" s="372"/>
      <c r="C502" s="396" t="s">
        <v>43</v>
      </c>
      <c r="D502" s="374" t="str">
        <f>IF(Table_1[[#This Row],[SISÄLLÖN NIMI]]="","",1)</f>
        <v/>
      </c>
      <c r="E502" s="397"/>
      <c r="F502" s="397"/>
      <c r="G502" s="373" t="s">
        <v>57</v>
      </c>
      <c r="H502" s="376" t="s">
        <v>57</v>
      </c>
      <c r="I502" s="398" t="s">
        <v>57</v>
      </c>
      <c r="J502" s="378" t="s">
        <v>47</v>
      </c>
      <c r="K502" s="399" t="s">
        <v>57</v>
      </c>
      <c r="L502" s="379" t="s">
        <v>57</v>
      </c>
      <c r="M502" s="400"/>
      <c r="N502" s="401" t="s">
        <v>57</v>
      </c>
      <c r="O502" s="382"/>
      <c r="P502" s="400"/>
      <c r="Q502" s="400"/>
      <c r="R502" s="402"/>
      <c r="S502" s="384">
        <f>IF(Table_1[[#This Row],[Kesto (min) /tapaaminen]]&lt;1,0,(Table_1[[#This Row],[Sisältöjen määrä 
]]*Table_1[[#This Row],[Kesto (min) /tapaaminen]]*Table_1[[#This Row],[Tapaamis-kerrat /osallistuja]]))</f>
        <v>0</v>
      </c>
      <c r="T502" s="356" t="str">
        <f>IF(Table_1[[#This Row],[SISÄLLÖN NIMI]]="","",IF(Table_1[[#This Row],[Toteutuminen]]="Ei osallistujia",0,IF(Table_1[[#This Row],[Toteutuminen]]="Peruttu",0,1)))</f>
        <v/>
      </c>
      <c r="U502" s="403"/>
      <c r="V502" s="404"/>
      <c r="W502" s="405"/>
      <c r="X502" s="387">
        <f>Table_1[[#This Row],[Kävijämäärä a) lapset]]+Table_1[[#This Row],[Kävijämäärä b) aikuiset]]</f>
        <v>0</v>
      </c>
      <c r="Y502" s="387">
        <f>IF(Table_1[[#This Row],[Kokonaiskävijämäärä]]&lt;1,0,Table_1[[#This Row],[Kävijämäärä a) lapset]]*Table_1[[#This Row],[Tapaamis-kerrat /osallistuja]])</f>
        <v>0</v>
      </c>
      <c r="Z502" s="387">
        <f>IF(Table_1[[#This Row],[Kokonaiskävijämäärä]]&lt;1,0,Table_1[[#This Row],[Kävijämäärä b) aikuiset]]*Table_1[[#This Row],[Tapaamis-kerrat /osallistuja]])</f>
        <v>0</v>
      </c>
      <c r="AA502" s="387">
        <f>IF(Table_1[[#This Row],[Kokonaiskävijämäärä]]&lt;1,0,Table_1[[#This Row],[Kokonaiskävijämäärä]]*Table_1[[#This Row],[Tapaamis-kerrat /osallistuja]])</f>
        <v>0</v>
      </c>
      <c r="AB502" s="379" t="s">
        <v>57</v>
      </c>
      <c r="AC502" s="418"/>
      <c r="AD502" s="456"/>
      <c r="AE502" s="464"/>
      <c r="AF502" s="388" t="s">
        <v>57</v>
      </c>
      <c r="AG502" s="389" t="s">
        <v>57</v>
      </c>
      <c r="AH502" s="390" t="s">
        <v>57</v>
      </c>
      <c r="AI502" s="390" t="s">
        <v>57</v>
      </c>
      <c r="AJ502" s="391" t="s">
        <v>56</v>
      </c>
      <c r="AK502" s="392" t="s">
        <v>57</v>
      </c>
      <c r="AL502" s="392" t="s">
        <v>57</v>
      </c>
      <c r="AM502" s="392" t="s">
        <v>57</v>
      </c>
      <c r="AN502" s="393" t="s">
        <v>57</v>
      </c>
      <c r="AO502" s="394" t="s">
        <v>57</v>
      </c>
    </row>
    <row r="503" spans="1:41" ht="15.75" customHeight="1" x14ac:dyDescent="0.3">
      <c r="A503" s="395"/>
      <c r="B503" s="372"/>
      <c r="C503" s="396" t="s">
        <v>43</v>
      </c>
      <c r="D503" s="374" t="str">
        <f>IF(Table_1[[#This Row],[SISÄLLÖN NIMI]]="","",1)</f>
        <v/>
      </c>
      <c r="E503" s="397"/>
      <c r="F503" s="397"/>
      <c r="G503" s="373" t="s">
        <v>57</v>
      </c>
      <c r="H503" s="376" t="s">
        <v>57</v>
      </c>
      <c r="I503" s="398" t="s">
        <v>57</v>
      </c>
      <c r="J503" s="378" t="s">
        <v>47</v>
      </c>
      <c r="K503" s="399" t="s">
        <v>57</v>
      </c>
      <c r="L503" s="379" t="s">
        <v>57</v>
      </c>
      <c r="M503" s="400"/>
      <c r="N503" s="401" t="s">
        <v>57</v>
      </c>
      <c r="O503" s="382"/>
      <c r="P503" s="400"/>
      <c r="Q503" s="400"/>
      <c r="R503" s="402"/>
      <c r="S503" s="384">
        <f>IF(Table_1[[#This Row],[Kesto (min) /tapaaminen]]&lt;1,0,(Table_1[[#This Row],[Sisältöjen määrä 
]]*Table_1[[#This Row],[Kesto (min) /tapaaminen]]*Table_1[[#This Row],[Tapaamis-kerrat /osallistuja]]))</f>
        <v>0</v>
      </c>
      <c r="T503" s="356" t="str">
        <f>IF(Table_1[[#This Row],[SISÄLLÖN NIMI]]="","",IF(Table_1[[#This Row],[Toteutuminen]]="Ei osallistujia",0,IF(Table_1[[#This Row],[Toteutuminen]]="Peruttu",0,1)))</f>
        <v/>
      </c>
      <c r="U503" s="403"/>
      <c r="V503" s="404"/>
      <c r="W503" s="405"/>
      <c r="X503" s="387">
        <f>Table_1[[#This Row],[Kävijämäärä a) lapset]]+Table_1[[#This Row],[Kävijämäärä b) aikuiset]]</f>
        <v>0</v>
      </c>
      <c r="Y503" s="387">
        <f>IF(Table_1[[#This Row],[Kokonaiskävijämäärä]]&lt;1,0,Table_1[[#This Row],[Kävijämäärä a) lapset]]*Table_1[[#This Row],[Tapaamis-kerrat /osallistuja]])</f>
        <v>0</v>
      </c>
      <c r="Z503" s="387">
        <f>IF(Table_1[[#This Row],[Kokonaiskävijämäärä]]&lt;1,0,Table_1[[#This Row],[Kävijämäärä b) aikuiset]]*Table_1[[#This Row],[Tapaamis-kerrat /osallistuja]])</f>
        <v>0</v>
      </c>
      <c r="AA503" s="387">
        <f>IF(Table_1[[#This Row],[Kokonaiskävijämäärä]]&lt;1,0,Table_1[[#This Row],[Kokonaiskävijämäärä]]*Table_1[[#This Row],[Tapaamis-kerrat /osallistuja]])</f>
        <v>0</v>
      </c>
      <c r="AB503" s="379" t="s">
        <v>57</v>
      </c>
      <c r="AC503" s="418"/>
      <c r="AD503" s="456"/>
      <c r="AE503" s="464"/>
      <c r="AF503" s="388" t="s">
        <v>57</v>
      </c>
      <c r="AG503" s="389" t="s">
        <v>57</v>
      </c>
      <c r="AH503" s="390" t="s">
        <v>57</v>
      </c>
      <c r="AI503" s="390" t="s">
        <v>57</v>
      </c>
      <c r="AJ503" s="391" t="s">
        <v>56</v>
      </c>
      <c r="AK503" s="392" t="s">
        <v>57</v>
      </c>
      <c r="AL503" s="392" t="s">
        <v>57</v>
      </c>
      <c r="AM503" s="392" t="s">
        <v>57</v>
      </c>
      <c r="AN503" s="393" t="s">
        <v>57</v>
      </c>
      <c r="AO503" s="394" t="s">
        <v>57</v>
      </c>
    </row>
    <row r="504" spans="1:41" ht="15.75" customHeight="1" x14ac:dyDescent="0.3">
      <c r="A504" s="395"/>
      <c r="B504" s="372"/>
      <c r="C504" s="396" t="s">
        <v>43</v>
      </c>
      <c r="D504" s="374" t="str">
        <f>IF(Table_1[[#This Row],[SISÄLLÖN NIMI]]="","",1)</f>
        <v/>
      </c>
      <c r="E504" s="397"/>
      <c r="F504" s="397"/>
      <c r="G504" s="373" t="s">
        <v>57</v>
      </c>
      <c r="H504" s="376" t="s">
        <v>57</v>
      </c>
      <c r="I504" s="398" t="s">
        <v>57</v>
      </c>
      <c r="J504" s="378" t="s">
        <v>47</v>
      </c>
      <c r="K504" s="399" t="s">
        <v>57</v>
      </c>
      <c r="L504" s="379" t="s">
        <v>57</v>
      </c>
      <c r="M504" s="400"/>
      <c r="N504" s="401" t="s">
        <v>57</v>
      </c>
      <c r="O504" s="382"/>
      <c r="P504" s="400"/>
      <c r="Q504" s="400"/>
      <c r="R504" s="402"/>
      <c r="S504" s="384">
        <f>IF(Table_1[[#This Row],[Kesto (min) /tapaaminen]]&lt;1,0,(Table_1[[#This Row],[Sisältöjen määrä 
]]*Table_1[[#This Row],[Kesto (min) /tapaaminen]]*Table_1[[#This Row],[Tapaamis-kerrat /osallistuja]]))</f>
        <v>0</v>
      </c>
      <c r="T504" s="356" t="str">
        <f>IF(Table_1[[#This Row],[SISÄLLÖN NIMI]]="","",IF(Table_1[[#This Row],[Toteutuminen]]="Ei osallistujia",0,IF(Table_1[[#This Row],[Toteutuminen]]="Peruttu",0,1)))</f>
        <v/>
      </c>
      <c r="U504" s="403"/>
      <c r="V504" s="404"/>
      <c r="W504" s="405"/>
      <c r="X504" s="387">
        <f>Table_1[[#This Row],[Kävijämäärä a) lapset]]+Table_1[[#This Row],[Kävijämäärä b) aikuiset]]</f>
        <v>0</v>
      </c>
      <c r="Y504" s="387">
        <f>IF(Table_1[[#This Row],[Kokonaiskävijämäärä]]&lt;1,0,Table_1[[#This Row],[Kävijämäärä a) lapset]]*Table_1[[#This Row],[Tapaamis-kerrat /osallistuja]])</f>
        <v>0</v>
      </c>
      <c r="Z504" s="387">
        <f>IF(Table_1[[#This Row],[Kokonaiskävijämäärä]]&lt;1,0,Table_1[[#This Row],[Kävijämäärä b) aikuiset]]*Table_1[[#This Row],[Tapaamis-kerrat /osallistuja]])</f>
        <v>0</v>
      </c>
      <c r="AA504" s="387">
        <f>IF(Table_1[[#This Row],[Kokonaiskävijämäärä]]&lt;1,0,Table_1[[#This Row],[Kokonaiskävijämäärä]]*Table_1[[#This Row],[Tapaamis-kerrat /osallistuja]])</f>
        <v>0</v>
      </c>
      <c r="AB504" s="379" t="s">
        <v>57</v>
      </c>
      <c r="AC504" s="418"/>
      <c r="AD504" s="456"/>
      <c r="AE504" s="464"/>
      <c r="AF504" s="388" t="s">
        <v>57</v>
      </c>
      <c r="AG504" s="389" t="s">
        <v>57</v>
      </c>
      <c r="AH504" s="390" t="s">
        <v>57</v>
      </c>
      <c r="AI504" s="390" t="s">
        <v>57</v>
      </c>
      <c r="AJ504" s="391" t="s">
        <v>56</v>
      </c>
      <c r="AK504" s="392" t="s">
        <v>57</v>
      </c>
      <c r="AL504" s="392" t="s">
        <v>57</v>
      </c>
      <c r="AM504" s="392" t="s">
        <v>57</v>
      </c>
      <c r="AN504" s="393" t="s">
        <v>57</v>
      </c>
      <c r="AO504" s="394" t="s">
        <v>57</v>
      </c>
    </row>
    <row r="505" spans="1:41" ht="15.75" customHeight="1" x14ac:dyDescent="0.3">
      <c r="A505" s="395"/>
      <c r="B505" s="372"/>
      <c r="C505" s="396" t="s">
        <v>43</v>
      </c>
      <c r="D505" s="374" t="str">
        <f>IF(Table_1[[#This Row],[SISÄLLÖN NIMI]]="","",1)</f>
        <v/>
      </c>
      <c r="E505" s="397"/>
      <c r="F505" s="397"/>
      <c r="G505" s="373" t="s">
        <v>57</v>
      </c>
      <c r="H505" s="376" t="s">
        <v>57</v>
      </c>
      <c r="I505" s="398" t="s">
        <v>57</v>
      </c>
      <c r="J505" s="378" t="s">
        <v>47</v>
      </c>
      <c r="K505" s="399" t="s">
        <v>57</v>
      </c>
      <c r="L505" s="379" t="s">
        <v>57</v>
      </c>
      <c r="M505" s="400"/>
      <c r="N505" s="401" t="s">
        <v>57</v>
      </c>
      <c r="O505" s="382"/>
      <c r="P505" s="400"/>
      <c r="Q505" s="400"/>
      <c r="R505" s="402"/>
      <c r="S505" s="384">
        <f>IF(Table_1[[#This Row],[Kesto (min) /tapaaminen]]&lt;1,0,(Table_1[[#This Row],[Sisältöjen määrä 
]]*Table_1[[#This Row],[Kesto (min) /tapaaminen]]*Table_1[[#This Row],[Tapaamis-kerrat /osallistuja]]))</f>
        <v>0</v>
      </c>
      <c r="T505" s="356" t="str">
        <f>IF(Table_1[[#This Row],[SISÄLLÖN NIMI]]="","",IF(Table_1[[#This Row],[Toteutuminen]]="Ei osallistujia",0,IF(Table_1[[#This Row],[Toteutuminen]]="Peruttu",0,1)))</f>
        <v/>
      </c>
      <c r="U505" s="403"/>
      <c r="V505" s="404"/>
      <c r="W505" s="405"/>
      <c r="X505" s="387">
        <f>Table_1[[#This Row],[Kävijämäärä a) lapset]]+Table_1[[#This Row],[Kävijämäärä b) aikuiset]]</f>
        <v>0</v>
      </c>
      <c r="Y505" s="387">
        <f>IF(Table_1[[#This Row],[Kokonaiskävijämäärä]]&lt;1,0,Table_1[[#This Row],[Kävijämäärä a) lapset]]*Table_1[[#This Row],[Tapaamis-kerrat /osallistuja]])</f>
        <v>0</v>
      </c>
      <c r="Z505" s="387">
        <f>IF(Table_1[[#This Row],[Kokonaiskävijämäärä]]&lt;1,0,Table_1[[#This Row],[Kävijämäärä b) aikuiset]]*Table_1[[#This Row],[Tapaamis-kerrat /osallistuja]])</f>
        <v>0</v>
      </c>
      <c r="AA505" s="387">
        <f>IF(Table_1[[#This Row],[Kokonaiskävijämäärä]]&lt;1,0,Table_1[[#This Row],[Kokonaiskävijämäärä]]*Table_1[[#This Row],[Tapaamis-kerrat /osallistuja]])</f>
        <v>0</v>
      </c>
      <c r="AB505" s="379" t="s">
        <v>57</v>
      </c>
      <c r="AC505" s="418"/>
      <c r="AD505" s="456"/>
      <c r="AE505" s="464"/>
      <c r="AF505" s="388" t="s">
        <v>57</v>
      </c>
      <c r="AG505" s="389" t="s">
        <v>57</v>
      </c>
      <c r="AH505" s="390" t="s">
        <v>57</v>
      </c>
      <c r="AI505" s="390" t="s">
        <v>57</v>
      </c>
      <c r="AJ505" s="391" t="s">
        <v>56</v>
      </c>
      <c r="AK505" s="392" t="s">
        <v>57</v>
      </c>
      <c r="AL505" s="392" t="s">
        <v>57</v>
      </c>
      <c r="AM505" s="392" t="s">
        <v>57</v>
      </c>
      <c r="AN505" s="393" t="s">
        <v>57</v>
      </c>
      <c r="AO505" s="394" t="s">
        <v>57</v>
      </c>
    </row>
    <row r="506" spans="1:41" ht="15.75" customHeight="1" x14ac:dyDescent="0.3">
      <c r="A506" s="395"/>
      <c r="B506" s="372"/>
      <c r="C506" s="396" t="s">
        <v>43</v>
      </c>
      <c r="D506" s="374" t="str">
        <f>IF(Table_1[[#This Row],[SISÄLLÖN NIMI]]="","",1)</f>
        <v/>
      </c>
      <c r="E506" s="397"/>
      <c r="F506" s="397"/>
      <c r="G506" s="373" t="s">
        <v>57</v>
      </c>
      <c r="H506" s="376" t="s">
        <v>57</v>
      </c>
      <c r="I506" s="398" t="s">
        <v>57</v>
      </c>
      <c r="J506" s="378" t="s">
        <v>47</v>
      </c>
      <c r="K506" s="399" t="s">
        <v>57</v>
      </c>
      <c r="L506" s="379" t="s">
        <v>57</v>
      </c>
      <c r="M506" s="400"/>
      <c r="N506" s="401" t="s">
        <v>57</v>
      </c>
      <c r="O506" s="382"/>
      <c r="P506" s="400"/>
      <c r="Q506" s="400"/>
      <c r="R506" s="402"/>
      <c r="S506" s="384">
        <f>IF(Table_1[[#This Row],[Kesto (min) /tapaaminen]]&lt;1,0,(Table_1[[#This Row],[Sisältöjen määrä 
]]*Table_1[[#This Row],[Kesto (min) /tapaaminen]]*Table_1[[#This Row],[Tapaamis-kerrat /osallistuja]]))</f>
        <v>0</v>
      </c>
      <c r="T506" s="356" t="str">
        <f>IF(Table_1[[#This Row],[SISÄLLÖN NIMI]]="","",IF(Table_1[[#This Row],[Toteutuminen]]="Ei osallistujia",0,IF(Table_1[[#This Row],[Toteutuminen]]="Peruttu",0,1)))</f>
        <v/>
      </c>
      <c r="U506" s="403"/>
      <c r="V506" s="404"/>
      <c r="W506" s="405"/>
      <c r="X506" s="387">
        <f>Table_1[[#This Row],[Kävijämäärä a) lapset]]+Table_1[[#This Row],[Kävijämäärä b) aikuiset]]</f>
        <v>0</v>
      </c>
      <c r="Y506" s="387">
        <f>IF(Table_1[[#This Row],[Kokonaiskävijämäärä]]&lt;1,0,Table_1[[#This Row],[Kävijämäärä a) lapset]]*Table_1[[#This Row],[Tapaamis-kerrat /osallistuja]])</f>
        <v>0</v>
      </c>
      <c r="Z506" s="387">
        <f>IF(Table_1[[#This Row],[Kokonaiskävijämäärä]]&lt;1,0,Table_1[[#This Row],[Kävijämäärä b) aikuiset]]*Table_1[[#This Row],[Tapaamis-kerrat /osallistuja]])</f>
        <v>0</v>
      </c>
      <c r="AA506" s="387">
        <f>IF(Table_1[[#This Row],[Kokonaiskävijämäärä]]&lt;1,0,Table_1[[#This Row],[Kokonaiskävijämäärä]]*Table_1[[#This Row],[Tapaamis-kerrat /osallistuja]])</f>
        <v>0</v>
      </c>
      <c r="AB506" s="379" t="s">
        <v>57</v>
      </c>
      <c r="AC506" s="418"/>
      <c r="AD506" s="456"/>
      <c r="AE506" s="464"/>
      <c r="AF506" s="388" t="s">
        <v>57</v>
      </c>
      <c r="AG506" s="389" t="s">
        <v>57</v>
      </c>
      <c r="AH506" s="390" t="s">
        <v>57</v>
      </c>
      <c r="AI506" s="390" t="s">
        <v>57</v>
      </c>
      <c r="AJ506" s="391" t="s">
        <v>56</v>
      </c>
      <c r="AK506" s="392" t="s">
        <v>57</v>
      </c>
      <c r="AL506" s="392" t="s">
        <v>57</v>
      </c>
      <c r="AM506" s="392" t="s">
        <v>57</v>
      </c>
      <c r="AN506" s="393" t="s">
        <v>57</v>
      </c>
      <c r="AO506" s="394" t="s">
        <v>57</v>
      </c>
    </row>
    <row r="507" spans="1:41" ht="15.75" customHeight="1" x14ac:dyDescent="0.3">
      <c r="A507" s="395"/>
      <c r="B507" s="372"/>
      <c r="C507" s="396" t="s">
        <v>43</v>
      </c>
      <c r="D507" s="374" t="str">
        <f>IF(Table_1[[#This Row],[SISÄLLÖN NIMI]]="","",1)</f>
        <v/>
      </c>
      <c r="E507" s="397"/>
      <c r="F507" s="397"/>
      <c r="G507" s="373" t="s">
        <v>57</v>
      </c>
      <c r="H507" s="376" t="s">
        <v>57</v>
      </c>
      <c r="I507" s="398" t="s">
        <v>57</v>
      </c>
      <c r="J507" s="378" t="s">
        <v>47</v>
      </c>
      <c r="K507" s="399" t="s">
        <v>57</v>
      </c>
      <c r="L507" s="379" t="s">
        <v>57</v>
      </c>
      <c r="M507" s="400"/>
      <c r="N507" s="401" t="s">
        <v>57</v>
      </c>
      <c r="O507" s="382"/>
      <c r="P507" s="400"/>
      <c r="Q507" s="400"/>
      <c r="R507" s="402"/>
      <c r="S507" s="384">
        <f>IF(Table_1[[#This Row],[Kesto (min) /tapaaminen]]&lt;1,0,(Table_1[[#This Row],[Sisältöjen määrä 
]]*Table_1[[#This Row],[Kesto (min) /tapaaminen]]*Table_1[[#This Row],[Tapaamis-kerrat /osallistuja]]))</f>
        <v>0</v>
      </c>
      <c r="T507" s="356" t="str">
        <f>IF(Table_1[[#This Row],[SISÄLLÖN NIMI]]="","",IF(Table_1[[#This Row],[Toteutuminen]]="Ei osallistujia",0,IF(Table_1[[#This Row],[Toteutuminen]]="Peruttu",0,1)))</f>
        <v/>
      </c>
      <c r="U507" s="403"/>
      <c r="V507" s="404"/>
      <c r="W507" s="405"/>
      <c r="X507" s="387">
        <f>Table_1[[#This Row],[Kävijämäärä a) lapset]]+Table_1[[#This Row],[Kävijämäärä b) aikuiset]]</f>
        <v>0</v>
      </c>
      <c r="Y507" s="387">
        <f>IF(Table_1[[#This Row],[Kokonaiskävijämäärä]]&lt;1,0,Table_1[[#This Row],[Kävijämäärä a) lapset]]*Table_1[[#This Row],[Tapaamis-kerrat /osallistuja]])</f>
        <v>0</v>
      </c>
      <c r="Z507" s="387">
        <f>IF(Table_1[[#This Row],[Kokonaiskävijämäärä]]&lt;1,0,Table_1[[#This Row],[Kävijämäärä b) aikuiset]]*Table_1[[#This Row],[Tapaamis-kerrat /osallistuja]])</f>
        <v>0</v>
      </c>
      <c r="AA507" s="387">
        <f>IF(Table_1[[#This Row],[Kokonaiskävijämäärä]]&lt;1,0,Table_1[[#This Row],[Kokonaiskävijämäärä]]*Table_1[[#This Row],[Tapaamis-kerrat /osallistuja]])</f>
        <v>0</v>
      </c>
      <c r="AB507" s="379" t="s">
        <v>57</v>
      </c>
      <c r="AC507" s="418"/>
      <c r="AD507" s="456"/>
      <c r="AE507" s="464"/>
      <c r="AF507" s="388" t="s">
        <v>57</v>
      </c>
      <c r="AG507" s="389" t="s">
        <v>57</v>
      </c>
      <c r="AH507" s="390" t="s">
        <v>57</v>
      </c>
      <c r="AI507" s="390" t="s">
        <v>57</v>
      </c>
      <c r="AJ507" s="391" t="s">
        <v>56</v>
      </c>
      <c r="AK507" s="392" t="s">
        <v>57</v>
      </c>
      <c r="AL507" s="392" t="s">
        <v>57</v>
      </c>
      <c r="AM507" s="392" t="s">
        <v>57</v>
      </c>
      <c r="AN507" s="393" t="s">
        <v>57</v>
      </c>
      <c r="AO507" s="394" t="s">
        <v>57</v>
      </c>
    </row>
    <row r="508" spans="1:41" ht="15.75" customHeight="1" x14ac:dyDescent="0.3">
      <c r="A508" s="395"/>
      <c r="B508" s="372"/>
      <c r="C508" s="396" t="s">
        <v>43</v>
      </c>
      <c r="D508" s="374" t="str">
        <f>IF(Table_1[[#This Row],[SISÄLLÖN NIMI]]="","",1)</f>
        <v/>
      </c>
      <c r="E508" s="397"/>
      <c r="F508" s="397"/>
      <c r="G508" s="373" t="s">
        <v>57</v>
      </c>
      <c r="H508" s="376" t="s">
        <v>57</v>
      </c>
      <c r="I508" s="398" t="s">
        <v>57</v>
      </c>
      <c r="J508" s="378" t="s">
        <v>47</v>
      </c>
      <c r="K508" s="399" t="s">
        <v>57</v>
      </c>
      <c r="L508" s="379" t="s">
        <v>57</v>
      </c>
      <c r="M508" s="400"/>
      <c r="N508" s="401" t="s">
        <v>57</v>
      </c>
      <c r="O508" s="382"/>
      <c r="P508" s="400"/>
      <c r="Q508" s="400"/>
      <c r="R508" s="402"/>
      <c r="S508" s="384">
        <f>IF(Table_1[[#This Row],[Kesto (min) /tapaaminen]]&lt;1,0,(Table_1[[#This Row],[Sisältöjen määrä 
]]*Table_1[[#This Row],[Kesto (min) /tapaaminen]]*Table_1[[#This Row],[Tapaamis-kerrat /osallistuja]]))</f>
        <v>0</v>
      </c>
      <c r="T508" s="356" t="str">
        <f>IF(Table_1[[#This Row],[SISÄLLÖN NIMI]]="","",IF(Table_1[[#This Row],[Toteutuminen]]="Ei osallistujia",0,IF(Table_1[[#This Row],[Toteutuminen]]="Peruttu",0,1)))</f>
        <v/>
      </c>
      <c r="U508" s="403"/>
      <c r="V508" s="404"/>
      <c r="W508" s="405"/>
      <c r="X508" s="387">
        <f>Table_1[[#This Row],[Kävijämäärä a) lapset]]+Table_1[[#This Row],[Kävijämäärä b) aikuiset]]</f>
        <v>0</v>
      </c>
      <c r="Y508" s="387">
        <f>IF(Table_1[[#This Row],[Kokonaiskävijämäärä]]&lt;1,0,Table_1[[#This Row],[Kävijämäärä a) lapset]]*Table_1[[#This Row],[Tapaamis-kerrat /osallistuja]])</f>
        <v>0</v>
      </c>
      <c r="Z508" s="387">
        <f>IF(Table_1[[#This Row],[Kokonaiskävijämäärä]]&lt;1,0,Table_1[[#This Row],[Kävijämäärä b) aikuiset]]*Table_1[[#This Row],[Tapaamis-kerrat /osallistuja]])</f>
        <v>0</v>
      </c>
      <c r="AA508" s="387">
        <f>IF(Table_1[[#This Row],[Kokonaiskävijämäärä]]&lt;1,0,Table_1[[#This Row],[Kokonaiskävijämäärä]]*Table_1[[#This Row],[Tapaamis-kerrat /osallistuja]])</f>
        <v>0</v>
      </c>
      <c r="AB508" s="379" t="s">
        <v>57</v>
      </c>
      <c r="AC508" s="418"/>
      <c r="AD508" s="456"/>
      <c r="AE508" s="464"/>
      <c r="AF508" s="388" t="s">
        <v>57</v>
      </c>
      <c r="AG508" s="389" t="s">
        <v>57</v>
      </c>
      <c r="AH508" s="390" t="s">
        <v>57</v>
      </c>
      <c r="AI508" s="390" t="s">
        <v>57</v>
      </c>
      <c r="AJ508" s="391" t="s">
        <v>56</v>
      </c>
      <c r="AK508" s="392" t="s">
        <v>57</v>
      </c>
      <c r="AL508" s="392" t="s">
        <v>57</v>
      </c>
      <c r="AM508" s="392" t="s">
        <v>57</v>
      </c>
      <c r="AN508" s="393" t="s">
        <v>57</v>
      </c>
      <c r="AO508" s="394" t="s">
        <v>57</v>
      </c>
    </row>
    <row r="509" spans="1:41" ht="15.75" customHeight="1" x14ac:dyDescent="0.3">
      <c r="A509" s="395"/>
      <c r="B509" s="372"/>
      <c r="C509" s="396" t="s">
        <v>43</v>
      </c>
      <c r="D509" s="374" t="str">
        <f>IF(Table_1[[#This Row],[SISÄLLÖN NIMI]]="","",1)</f>
        <v/>
      </c>
      <c r="E509" s="397"/>
      <c r="F509" s="397"/>
      <c r="G509" s="373" t="s">
        <v>57</v>
      </c>
      <c r="H509" s="376" t="s">
        <v>57</v>
      </c>
      <c r="I509" s="398" t="s">
        <v>57</v>
      </c>
      <c r="J509" s="378" t="s">
        <v>47</v>
      </c>
      <c r="K509" s="399" t="s">
        <v>57</v>
      </c>
      <c r="L509" s="379" t="s">
        <v>57</v>
      </c>
      <c r="M509" s="400"/>
      <c r="N509" s="401" t="s">
        <v>57</v>
      </c>
      <c r="O509" s="382"/>
      <c r="P509" s="400"/>
      <c r="Q509" s="400"/>
      <c r="R509" s="402"/>
      <c r="S509" s="384">
        <f>IF(Table_1[[#This Row],[Kesto (min) /tapaaminen]]&lt;1,0,(Table_1[[#This Row],[Sisältöjen määrä 
]]*Table_1[[#This Row],[Kesto (min) /tapaaminen]]*Table_1[[#This Row],[Tapaamis-kerrat /osallistuja]]))</f>
        <v>0</v>
      </c>
      <c r="T509" s="356" t="str">
        <f>IF(Table_1[[#This Row],[SISÄLLÖN NIMI]]="","",IF(Table_1[[#This Row],[Toteutuminen]]="Ei osallistujia",0,IF(Table_1[[#This Row],[Toteutuminen]]="Peruttu",0,1)))</f>
        <v/>
      </c>
      <c r="U509" s="403"/>
      <c r="V509" s="404"/>
      <c r="W509" s="405"/>
      <c r="X509" s="387">
        <f>Table_1[[#This Row],[Kävijämäärä a) lapset]]+Table_1[[#This Row],[Kävijämäärä b) aikuiset]]</f>
        <v>0</v>
      </c>
      <c r="Y509" s="387">
        <f>IF(Table_1[[#This Row],[Kokonaiskävijämäärä]]&lt;1,0,Table_1[[#This Row],[Kävijämäärä a) lapset]]*Table_1[[#This Row],[Tapaamis-kerrat /osallistuja]])</f>
        <v>0</v>
      </c>
      <c r="Z509" s="387">
        <f>IF(Table_1[[#This Row],[Kokonaiskävijämäärä]]&lt;1,0,Table_1[[#This Row],[Kävijämäärä b) aikuiset]]*Table_1[[#This Row],[Tapaamis-kerrat /osallistuja]])</f>
        <v>0</v>
      </c>
      <c r="AA509" s="387">
        <f>IF(Table_1[[#This Row],[Kokonaiskävijämäärä]]&lt;1,0,Table_1[[#This Row],[Kokonaiskävijämäärä]]*Table_1[[#This Row],[Tapaamis-kerrat /osallistuja]])</f>
        <v>0</v>
      </c>
      <c r="AB509" s="379" t="s">
        <v>57</v>
      </c>
      <c r="AC509" s="418"/>
      <c r="AD509" s="456"/>
      <c r="AE509" s="464"/>
      <c r="AF509" s="388" t="s">
        <v>57</v>
      </c>
      <c r="AG509" s="389" t="s">
        <v>57</v>
      </c>
      <c r="AH509" s="390" t="s">
        <v>57</v>
      </c>
      <c r="AI509" s="390" t="s">
        <v>57</v>
      </c>
      <c r="AJ509" s="391" t="s">
        <v>56</v>
      </c>
      <c r="AK509" s="392" t="s">
        <v>57</v>
      </c>
      <c r="AL509" s="392" t="s">
        <v>57</v>
      </c>
      <c r="AM509" s="392" t="s">
        <v>57</v>
      </c>
      <c r="AN509" s="393" t="s">
        <v>57</v>
      </c>
      <c r="AO509" s="394" t="s">
        <v>57</v>
      </c>
    </row>
    <row r="510" spans="1:41" ht="15.75" customHeight="1" x14ac:dyDescent="0.3">
      <c r="A510" s="395"/>
      <c r="B510" s="372"/>
      <c r="C510" s="396" t="s">
        <v>43</v>
      </c>
      <c r="D510" s="374" t="str">
        <f>IF(Table_1[[#This Row],[SISÄLLÖN NIMI]]="","",1)</f>
        <v/>
      </c>
      <c r="E510" s="397"/>
      <c r="F510" s="397"/>
      <c r="G510" s="373" t="s">
        <v>57</v>
      </c>
      <c r="H510" s="376" t="s">
        <v>57</v>
      </c>
      <c r="I510" s="398" t="s">
        <v>57</v>
      </c>
      <c r="J510" s="378" t="s">
        <v>47</v>
      </c>
      <c r="K510" s="399" t="s">
        <v>57</v>
      </c>
      <c r="L510" s="379" t="s">
        <v>57</v>
      </c>
      <c r="M510" s="400"/>
      <c r="N510" s="401" t="s">
        <v>57</v>
      </c>
      <c r="O510" s="382"/>
      <c r="P510" s="400"/>
      <c r="Q510" s="400"/>
      <c r="R510" s="402"/>
      <c r="S510" s="384">
        <f>IF(Table_1[[#This Row],[Kesto (min) /tapaaminen]]&lt;1,0,(Table_1[[#This Row],[Sisältöjen määrä 
]]*Table_1[[#This Row],[Kesto (min) /tapaaminen]]*Table_1[[#This Row],[Tapaamis-kerrat /osallistuja]]))</f>
        <v>0</v>
      </c>
      <c r="T510" s="356" t="str">
        <f>IF(Table_1[[#This Row],[SISÄLLÖN NIMI]]="","",IF(Table_1[[#This Row],[Toteutuminen]]="Ei osallistujia",0,IF(Table_1[[#This Row],[Toteutuminen]]="Peruttu",0,1)))</f>
        <v/>
      </c>
      <c r="U510" s="403"/>
      <c r="V510" s="404"/>
      <c r="W510" s="405"/>
      <c r="X510" s="387">
        <f>Table_1[[#This Row],[Kävijämäärä a) lapset]]+Table_1[[#This Row],[Kävijämäärä b) aikuiset]]</f>
        <v>0</v>
      </c>
      <c r="Y510" s="387">
        <f>IF(Table_1[[#This Row],[Kokonaiskävijämäärä]]&lt;1,0,Table_1[[#This Row],[Kävijämäärä a) lapset]]*Table_1[[#This Row],[Tapaamis-kerrat /osallistuja]])</f>
        <v>0</v>
      </c>
      <c r="Z510" s="387">
        <f>IF(Table_1[[#This Row],[Kokonaiskävijämäärä]]&lt;1,0,Table_1[[#This Row],[Kävijämäärä b) aikuiset]]*Table_1[[#This Row],[Tapaamis-kerrat /osallistuja]])</f>
        <v>0</v>
      </c>
      <c r="AA510" s="387">
        <f>IF(Table_1[[#This Row],[Kokonaiskävijämäärä]]&lt;1,0,Table_1[[#This Row],[Kokonaiskävijämäärä]]*Table_1[[#This Row],[Tapaamis-kerrat /osallistuja]])</f>
        <v>0</v>
      </c>
      <c r="AB510" s="379" t="s">
        <v>57</v>
      </c>
      <c r="AC510" s="418"/>
      <c r="AD510" s="456"/>
      <c r="AE510" s="464"/>
      <c r="AF510" s="388" t="s">
        <v>57</v>
      </c>
      <c r="AG510" s="389" t="s">
        <v>57</v>
      </c>
      <c r="AH510" s="390" t="s">
        <v>57</v>
      </c>
      <c r="AI510" s="390" t="s">
        <v>57</v>
      </c>
      <c r="AJ510" s="391" t="s">
        <v>56</v>
      </c>
      <c r="AK510" s="392" t="s">
        <v>57</v>
      </c>
      <c r="AL510" s="392" t="s">
        <v>57</v>
      </c>
      <c r="AM510" s="392" t="s">
        <v>57</v>
      </c>
      <c r="AN510" s="393" t="s">
        <v>57</v>
      </c>
      <c r="AO510" s="394" t="s">
        <v>57</v>
      </c>
    </row>
    <row r="511" spans="1:41" ht="15.75" customHeight="1" x14ac:dyDescent="0.3">
      <c r="A511" s="395"/>
      <c r="B511" s="372"/>
      <c r="C511" s="396" t="s">
        <v>43</v>
      </c>
      <c r="D511" s="374" t="str">
        <f>IF(Table_1[[#This Row],[SISÄLLÖN NIMI]]="","",1)</f>
        <v/>
      </c>
      <c r="E511" s="397"/>
      <c r="F511" s="397"/>
      <c r="G511" s="373" t="s">
        <v>57</v>
      </c>
      <c r="H511" s="376" t="s">
        <v>57</v>
      </c>
      <c r="I511" s="398" t="s">
        <v>57</v>
      </c>
      <c r="J511" s="378" t="s">
        <v>47</v>
      </c>
      <c r="K511" s="399" t="s">
        <v>57</v>
      </c>
      <c r="L511" s="379" t="s">
        <v>57</v>
      </c>
      <c r="M511" s="400"/>
      <c r="N511" s="401" t="s">
        <v>57</v>
      </c>
      <c r="O511" s="382"/>
      <c r="P511" s="400"/>
      <c r="Q511" s="400"/>
      <c r="R511" s="402"/>
      <c r="S511" s="384">
        <f>IF(Table_1[[#This Row],[Kesto (min) /tapaaminen]]&lt;1,0,(Table_1[[#This Row],[Sisältöjen määrä 
]]*Table_1[[#This Row],[Kesto (min) /tapaaminen]]*Table_1[[#This Row],[Tapaamis-kerrat /osallistuja]]))</f>
        <v>0</v>
      </c>
      <c r="T511" s="356" t="str">
        <f>IF(Table_1[[#This Row],[SISÄLLÖN NIMI]]="","",IF(Table_1[[#This Row],[Toteutuminen]]="Ei osallistujia",0,IF(Table_1[[#This Row],[Toteutuminen]]="Peruttu",0,1)))</f>
        <v/>
      </c>
      <c r="U511" s="403"/>
      <c r="V511" s="404"/>
      <c r="W511" s="405"/>
      <c r="X511" s="387">
        <f>Table_1[[#This Row],[Kävijämäärä a) lapset]]+Table_1[[#This Row],[Kävijämäärä b) aikuiset]]</f>
        <v>0</v>
      </c>
      <c r="Y511" s="387">
        <f>IF(Table_1[[#This Row],[Kokonaiskävijämäärä]]&lt;1,0,Table_1[[#This Row],[Kävijämäärä a) lapset]]*Table_1[[#This Row],[Tapaamis-kerrat /osallistuja]])</f>
        <v>0</v>
      </c>
      <c r="Z511" s="387">
        <f>IF(Table_1[[#This Row],[Kokonaiskävijämäärä]]&lt;1,0,Table_1[[#This Row],[Kävijämäärä b) aikuiset]]*Table_1[[#This Row],[Tapaamis-kerrat /osallistuja]])</f>
        <v>0</v>
      </c>
      <c r="AA511" s="387">
        <f>IF(Table_1[[#This Row],[Kokonaiskävijämäärä]]&lt;1,0,Table_1[[#This Row],[Kokonaiskävijämäärä]]*Table_1[[#This Row],[Tapaamis-kerrat /osallistuja]])</f>
        <v>0</v>
      </c>
      <c r="AB511" s="379" t="s">
        <v>57</v>
      </c>
      <c r="AC511" s="418"/>
      <c r="AD511" s="456"/>
      <c r="AE511" s="464"/>
      <c r="AF511" s="388" t="s">
        <v>57</v>
      </c>
      <c r="AG511" s="389" t="s">
        <v>57</v>
      </c>
      <c r="AH511" s="390" t="s">
        <v>57</v>
      </c>
      <c r="AI511" s="390" t="s">
        <v>57</v>
      </c>
      <c r="AJ511" s="391" t="s">
        <v>56</v>
      </c>
      <c r="AK511" s="392" t="s">
        <v>57</v>
      </c>
      <c r="AL511" s="392" t="s">
        <v>57</v>
      </c>
      <c r="AM511" s="392" t="s">
        <v>57</v>
      </c>
      <c r="AN511" s="393" t="s">
        <v>57</v>
      </c>
      <c r="AO511" s="394" t="s">
        <v>57</v>
      </c>
    </row>
    <row r="512" spans="1:41" ht="15.75" customHeight="1" x14ac:dyDescent="0.3">
      <c r="A512" s="395"/>
      <c r="B512" s="372"/>
      <c r="C512" s="396" t="s">
        <v>43</v>
      </c>
      <c r="D512" s="374" t="str">
        <f>IF(Table_1[[#This Row],[SISÄLLÖN NIMI]]="","",1)</f>
        <v/>
      </c>
      <c r="E512" s="397"/>
      <c r="F512" s="397"/>
      <c r="G512" s="373" t="s">
        <v>57</v>
      </c>
      <c r="H512" s="376" t="s">
        <v>57</v>
      </c>
      <c r="I512" s="398" t="s">
        <v>57</v>
      </c>
      <c r="J512" s="378" t="s">
        <v>47</v>
      </c>
      <c r="K512" s="399" t="s">
        <v>57</v>
      </c>
      <c r="L512" s="379" t="s">
        <v>57</v>
      </c>
      <c r="M512" s="400"/>
      <c r="N512" s="401" t="s">
        <v>57</v>
      </c>
      <c r="O512" s="382"/>
      <c r="P512" s="400"/>
      <c r="Q512" s="400"/>
      <c r="R512" s="402"/>
      <c r="S512" s="384">
        <f>IF(Table_1[[#This Row],[Kesto (min) /tapaaminen]]&lt;1,0,(Table_1[[#This Row],[Sisältöjen määrä 
]]*Table_1[[#This Row],[Kesto (min) /tapaaminen]]*Table_1[[#This Row],[Tapaamis-kerrat /osallistuja]]))</f>
        <v>0</v>
      </c>
      <c r="T512" s="356" t="str">
        <f>IF(Table_1[[#This Row],[SISÄLLÖN NIMI]]="","",IF(Table_1[[#This Row],[Toteutuminen]]="Ei osallistujia",0,IF(Table_1[[#This Row],[Toteutuminen]]="Peruttu",0,1)))</f>
        <v/>
      </c>
      <c r="U512" s="403"/>
      <c r="V512" s="404"/>
      <c r="W512" s="405"/>
      <c r="X512" s="387">
        <f>Table_1[[#This Row],[Kävijämäärä a) lapset]]+Table_1[[#This Row],[Kävijämäärä b) aikuiset]]</f>
        <v>0</v>
      </c>
      <c r="Y512" s="387">
        <f>IF(Table_1[[#This Row],[Kokonaiskävijämäärä]]&lt;1,0,Table_1[[#This Row],[Kävijämäärä a) lapset]]*Table_1[[#This Row],[Tapaamis-kerrat /osallistuja]])</f>
        <v>0</v>
      </c>
      <c r="Z512" s="387">
        <f>IF(Table_1[[#This Row],[Kokonaiskävijämäärä]]&lt;1,0,Table_1[[#This Row],[Kävijämäärä b) aikuiset]]*Table_1[[#This Row],[Tapaamis-kerrat /osallistuja]])</f>
        <v>0</v>
      </c>
      <c r="AA512" s="387">
        <f>IF(Table_1[[#This Row],[Kokonaiskävijämäärä]]&lt;1,0,Table_1[[#This Row],[Kokonaiskävijämäärä]]*Table_1[[#This Row],[Tapaamis-kerrat /osallistuja]])</f>
        <v>0</v>
      </c>
      <c r="AB512" s="379" t="s">
        <v>57</v>
      </c>
      <c r="AC512" s="418"/>
      <c r="AD512" s="456"/>
      <c r="AE512" s="464"/>
      <c r="AF512" s="388" t="s">
        <v>57</v>
      </c>
      <c r="AG512" s="389" t="s">
        <v>57</v>
      </c>
      <c r="AH512" s="390" t="s">
        <v>57</v>
      </c>
      <c r="AI512" s="390" t="s">
        <v>57</v>
      </c>
      <c r="AJ512" s="391" t="s">
        <v>56</v>
      </c>
      <c r="AK512" s="392" t="s">
        <v>57</v>
      </c>
      <c r="AL512" s="392" t="s">
        <v>57</v>
      </c>
      <c r="AM512" s="392" t="s">
        <v>57</v>
      </c>
      <c r="AN512" s="393" t="s">
        <v>57</v>
      </c>
      <c r="AO512" s="394" t="s">
        <v>57</v>
      </c>
    </row>
    <row r="513" spans="1:41" ht="15.75" customHeight="1" x14ac:dyDescent="0.3">
      <c r="A513" s="395"/>
      <c r="B513" s="372"/>
      <c r="C513" s="396" t="s">
        <v>43</v>
      </c>
      <c r="D513" s="374" t="str">
        <f>IF(Table_1[[#This Row],[SISÄLLÖN NIMI]]="","",1)</f>
        <v/>
      </c>
      <c r="E513" s="397"/>
      <c r="F513" s="397"/>
      <c r="G513" s="373" t="s">
        <v>57</v>
      </c>
      <c r="H513" s="376" t="s">
        <v>57</v>
      </c>
      <c r="I513" s="398" t="s">
        <v>57</v>
      </c>
      <c r="J513" s="378" t="s">
        <v>47</v>
      </c>
      <c r="K513" s="399" t="s">
        <v>57</v>
      </c>
      <c r="L513" s="379" t="s">
        <v>57</v>
      </c>
      <c r="M513" s="400"/>
      <c r="N513" s="401" t="s">
        <v>57</v>
      </c>
      <c r="O513" s="382"/>
      <c r="P513" s="400"/>
      <c r="Q513" s="400"/>
      <c r="R513" s="402"/>
      <c r="S513" s="384">
        <f>IF(Table_1[[#This Row],[Kesto (min) /tapaaminen]]&lt;1,0,(Table_1[[#This Row],[Sisältöjen määrä 
]]*Table_1[[#This Row],[Kesto (min) /tapaaminen]]*Table_1[[#This Row],[Tapaamis-kerrat /osallistuja]]))</f>
        <v>0</v>
      </c>
      <c r="T513" s="356" t="str">
        <f>IF(Table_1[[#This Row],[SISÄLLÖN NIMI]]="","",IF(Table_1[[#This Row],[Toteutuminen]]="Ei osallistujia",0,IF(Table_1[[#This Row],[Toteutuminen]]="Peruttu",0,1)))</f>
        <v/>
      </c>
      <c r="U513" s="403"/>
      <c r="V513" s="404"/>
      <c r="W513" s="405"/>
      <c r="X513" s="387">
        <f>Table_1[[#This Row],[Kävijämäärä a) lapset]]+Table_1[[#This Row],[Kävijämäärä b) aikuiset]]</f>
        <v>0</v>
      </c>
      <c r="Y513" s="387">
        <f>IF(Table_1[[#This Row],[Kokonaiskävijämäärä]]&lt;1,0,Table_1[[#This Row],[Kävijämäärä a) lapset]]*Table_1[[#This Row],[Tapaamis-kerrat /osallistuja]])</f>
        <v>0</v>
      </c>
      <c r="Z513" s="387">
        <f>IF(Table_1[[#This Row],[Kokonaiskävijämäärä]]&lt;1,0,Table_1[[#This Row],[Kävijämäärä b) aikuiset]]*Table_1[[#This Row],[Tapaamis-kerrat /osallistuja]])</f>
        <v>0</v>
      </c>
      <c r="AA513" s="387">
        <f>IF(Table_1[[#This Row],[Kokonaiskävijämäärä]]&lt;1,0,Table_1[[#This Row],[Kokonaiskävijämäärä]]*Table_1[[#This Row],[Tapaamis-kerrat /osallistuja]])</f>
        <v>0</v>
      </c>
      <c r="AB513" s="379" t="s">
        <v>57</v>
      </c>
      <c r="AC513" s="418"/>
      <c r="AD513" s="456"/>
      <c r="AE513" s="464"/>
      <c r="AF513" s="388" t="s">
        <v>57</v>
      </c>
      <c r="AG513" s="389" t="s">
        <v>57</v>
      </c>
      <c r="AH513" s="390" t="s">
        <v>57</v>
      </c>
      <c r="AI513" s="390" t="s">
        <v>57</v>
      </c>
      <c r="AJ513" s="391" t="s">
        <v>56</v>
      </c>
      <c r="AK513" s="392" t="s">
        <v>57</v>
      </c>
      <c r="AL513" s="392" t="s">
        <v>57</v>
      </c>
      <c r="AM513" s="392" t="s">
        <v>57</v>
      </c>
      <c r="AN513" s="393" t="s">
        <v>57</v>
      </c>
      <c r="AO513" s="394" t="s">
        <v>57</v>
      </c>
    </row>
    <row r="514" spans="1:41" ht="15.75" customHeight="1" x14ac:dyDescent="0.3">
      <c r="A514" s="395"/>
      <c r="B514" s="372"/>
      <c r="C514" s="396" t="s">
        <v>43</v>
      </c>
      <c r="D514" s="374" t="str">
        <f>IF(Table_1[[#This Row],[SISÄLLÖN NIMI]]="","",1)</f>
        <v/>
      </c>
      <c r="E514" s="397"/>
      <c r="F514" s="397"/>
      <c r="G514" s="373" t="s">
        <v>57</v>
      </c>
      <c r="H514" s="376" t="s">
        <v>57</v>
      </c>
      <c r="I514" s="398" t="s">
        <v>57</v>
      </c>
      <c r="J514" s="378" t="s">
        <v>47</v>
      </c>
      <c r="K514" s="399" t="s">
        <v>57</v>
      </c>
      <c r="L514" s="379" t="s">
        <v>57</v>
      </c>
      <c r="M514" s="400"/>
      <c r="N514" s="401" t="s">
        <v>57</v>
      </c>
      <c r="O514" s="382"/>
      <c r="P514" s="400"/>
      <c r="Q514" s="400"/>
      <c r="R514" s="402"/>
      <c r="S514" s="384">
        <f>IF(Table_1[[#This Row],[Kesto (min) /tapaaminen]]&lt;1,0,(Table_1[[#This Row],[Sisältöjen määrä 
]]*Table_1[[#This Row],[Kesto (min) /tapaaminen]]*Table_1[[#This Row],[Tapaamis-kerrat /osallistuja]]))</f>
        <v>0</v>
      </c>
      <c r="T514" s="356" t="str">
        <f>IF(Table_1[[#This Row],[SISÄLLÖN NIMI]]="","",IF(Table_1[[#This Row],[Toteutuminen]]="Ei osallistujia",0,IF(Table_1[[#This Row],[Toteutuminen]]="Peruttu",0,1)))</f>
        <v/>
      </c>
      <c r="U514" s="403"/>
      <c r="V514" s="404"/>
      <c r="W514" s="405"/>
      <c r="X514" s="387">
        <f>Table_1[[#This Row],[Kävijämäärä a) lapset]]+Table_1[[#This Row],[Kävijämäärä b) aikuiset]]</f>
        <v>0</v>
      </c>
      <c r="Y514" s="387">
        <f>IF(Table_1[[#This Row],[Kokonaiskävijämäärä]]&lt;1,0,Table_1[[#This Row],[Kävijämäärä a) lapset]]*Table_1[[#This Row],[Tapaamis-kerrat /osallistuja]])</f>
        <v>0</v>
      </c>
      <c r="Z514" s="387">
        <f>IF(Table_1[[#This Row],[Kokonaiskävijämäärä]]&lt;1,0,Table_1[[#This Row],[Kävijämäärä b) aikuiset]]*Table_1[[#This Row],[Tapaamis-kerrat /osallistuja]])</f>
        <v>0</v>
      </c>
      <c r="AA514" s="387">
        <f>IF(Table_1[[#This Row],[Kokonaiskävijämäärä]]&lt;1,0,Table_1[[#This Row],[Kokonaiskävijämäärä]]*Table_1[[#This Row],[Tapaamis-kerrat /osallistuja]])</f>
        <v>0</v>
      </c>
      <c r="AB514" s="379" t="s">
        <v>57</v>
      </c>
      <c r="AC514" s="418"/>
      <c r="AD514" s="456"/>
      <c r="AE514" s="464"/>
      <c r="AF514" s="388" t="s">
        <v>57</v>
      </c>
      <c r="AG514" s="389" t="s">
        <v>57</v>
      </c>
      <c r="AH514" s="390" t="s">
        <v>57</v>
      </c>
      <c r="AI514" s="390" t="s">
        <v>57</v>
      </c>
      <c r="AJ514" s="391" t="s">
        <v>56</v>
      </c>
      <c r="AK514" s="392" t="s">
        <v>57</v>
      </c>
      <c r="AL514" s="392" t="s">
        <v>57</v>
      </c>
      <c r="AM514" s="392" t="s">
        <v>57</v>
      </c>
      <c r="AN514" s="393" t="s">
        <v>57</v>
      </c>
      <c r="AO514" s="394" t="s">
        <v>57</v>
      </c>
    </row>
    <row r="515" spans="1:41" ht="15.75" customHeight="1" x14ac:dyDescent="0.3">
      <c r="A515" s="395"/>
      <c r="B515" s="372"/>
      <c r="C515" s="396" t="s">
        <v>43</v>
      </c>
      <c r="D515" s="374" t="str">
        <f>IF(Table_1[[#This Row],[SISÄLLÖN NIMI]]="","",1)</f>
        <v/>
      </c>
      <c r="E515" s="397"/>
      <c r="F515" s="397"/>
      <c r="G515" s="373" t="s">
        <v>57</v>
      </c>
      <c r="H515" s="376" t="s">
        <v>57</v>
      </c>
      <c r="I515" s="398" t="s">
        <v>57</v>
      </c>
      <c r="J515" s="378" t="s">
        <v>47</v>
      </c>
      <c r="K515" s="399" t="s">
        <v>57</v>
      </c>
      <c r="L515" s="379" t="s">
        <v>57</v>
      </c>
      <c r="M515" s="400"/>
      <c r="N515" s="401" t="s">
        <v>57</v>
      </c>
      <c r="O515" s="382"/>
      <c r="P515" s="400"/>
      <c r="Q515" s="400"/>
      <c r="R515" s="402"/>
      <c r="S515" s="384">
        <f>IF(Table_1[[#This Row],[Kesto (min) /tapaaminen]]&lt;1,0,(Table_1[[#This Row],[Sisältöjen määrä 
]]*Table_1[[#This Row],[Kesto (min) /tapaaminen]]*Table_1[[#This Row],[Tapaamis-kerrat /osallistuja]]))</f>
        <v>0</v>
      </c>
      <c r="T515" s="356" t="str">
        <f>IF(Table_1[[#This Row],[SISÄLLÖN NIMI]]="","",IF(Table_1[[#This Row],[Toteutuminen]]="Ei osallistujia",0,IF(Table_1[[#This Row],[Toteutuminen]]="Peruttu",0,1)))</f>
        <v/>
      </c>
      <c r="U515" s="403"/>
      <c r="V515" s="404"/>
      <c r="W515" s="405"/>
      <c r="X515" s="387">
        <f>Table_1[[#This Row],[Kävijämäärä a) lapset]]+Table_1[[#This Row],[Kävijämäärä b) aikuiset]]</f>
        <v>0</v>
      </c>
      <c r="Y515" s="387">
        <f>IF(Table_1[[#This Row],[Kokonaiskävijämäärä]]&lt;1,0,Table_1[[#This Row],[Kävijämäärä a) lapset]]*Table_1[[#This Row],[Tapaamis-kerrat /osallistuja]])</f>
        <v>0</v>
      </c>
      <c r="Z515" s="387">
        <f>IF(Table_1[[#This Row],[Kokonaiskävijämäärä]]&lt;1,0,Table_1[[#This Row],[Kävijämäärä b) aikuiset]]*Table_1[[#This Row],[Tapaamis-kerrat /osallistuja]])</f>
        <v>0</v>
      </c>
      <c r="AA515" s="387">
        <f>IF(Table_1[[#This Row],[Kokonaiskävijämäärä]]&lt;1,0,Table_1[[#This Row],[Kokonaiskävijämäärä]]*Table_1[[#This Row],[Tapaamis-kerrat /osallistuja]])</f>
        <v>0</v>
      </c>
      <c r="AB515" s="379" t="s">
        <v>57</v>
      </c>
      <c r="AC515" s="418"/>
      <c r="AD515" s="456"/>
      <c r="AE515" s="464"/>
      <c r="AF515" s="388" t="s">
        <v>57</v>
      </c>
      <c r="AG515" s="389" t="s">
        <v>57</v>
      </c>
      <c r="AH515" s="390" t="s">
        <v>57</v>
      </c>
      <c r="AI515" s="390" t="s">
        <v>57</v>
      </c>
      <c r="AJ515" s="391" t="s">
        <v>56</v>
      </c>
      <c r="AK515" s="392" t="s">
        <v>57</v>
      </c>
      <c r="AL515" s="392" t="s">
        <v>57</v>
      </c>
      <c r="AM515" s="392" t="s">
        <v>57</v>
      </c>
      <c r="AN515" s="393" t="s">
        <v>57</v>
      </c>
      <c r="AO515" s="394" t="s">
        <v>57</v>
      </c>
    </row>
    <row r="516" spans="1:41" ht="15.75" customHeight="1" x14ac:dyDescent="0.3">
      <c r="A516" s="395"/>
      <c r="B516" s="372"/>
      <c r="C516" s="396" t="s">
        <v>43</v>
      </c>
      <c r="D516" s="374" t="str">
        <f>IF(Table_1[[#This Row],[SISÄLLÖN NIMI]]="","",1)</f>
        <v/>
      </c>
      <c r="E516" s="397"/>
      <c r="F516" s="397"/>
      <c r="G516" s="373" t="s">
        <v>57</v>
      </c>
      <c r="H516" s="376" t="s">
        <v>57</v>
      </c>
      <c r="I516" s="398" t="s">
        <v>57</v>
      </c>
      <c r="J516" s="378" t="s">
        <v>47</v>
      </c>
      <c r="K516" s="399" t="s">
        <v>57</v>
      </c>
      <c r="L516" s="379" t="s">
        <v>57</v>
      </c>
      <c r="M516" s="400"/>
      <c r="N516" s="401" t="s">
        <v>57</v>
      </c>
      <c r="O516" s="382"/>
      <c r="P516" s="400"/>
      <c r="Q516" s="400"/>
      <c r="R516" s="402"/>
      <c r="S516" s="384">
        <f>IF(Table_1[[#This Row],[Kesto (min) /tapaaminen]]&lt;1,0,(Table_1[[#This Row],[Sisältöjen määrä 
]]*Table_1[[#This Row],[Kesto (min) /tapaaminen]]*Table_1[[#This Row],[Tapaamis-kerrat /osallistuja]]))</f>
        <v>0</v>
      </c>
      <c r="T516" s="356" t="str">
        <f>IF(Table_1[[#This Row],[SISÄLLÖN NIMI]]="","",IF(Table_1[[#This Row],[Toteutuminen]]="Ei osallistujia",0,IF(Table_1[[#This Row],[Toteutuminen]]="Peruttu",0,1)))</f>
        <v/>
      </c>
      <c r="U516" s="403"/>
      <c r="V516" s="404"/>
      <c r="W516" s="405"/>
      <c r="X516" s="387">
        <f>Table_1[[#This Row],[Kävijämäärä a) lapset]]+Table_1[[#This Row],[Kävijämäärä b) aikuiset]]</f>
        <v>0</v>
      </c>
      <c r="Y516" s="387">
        <f>IF(Table_1[[#This Row],[Kokonaiskävijämäärä]]&lt;1,0,Table_1[[#This Row],[Kävijämäärä a) lapset]]*Table_1[[#This Row],[Tapaamis-kerrat /osallistuja]])</f>
        <v>0</v>
      </c>
      <c r="Z516" s="387">
        <f>IF(Table_1[[#This Row],[Kokonaiskävijämäärä]]&lt;1,0,Table_1[[#This Row],[Kävijämäärä b) aikuiset]]*Table_1[[#This Row],[Tapaamis-kerrat /osallistuja]])</f>
        <v>0</v>
      </c>
      <c r="AA516" s="387">
        <f>IF(Table_1[[#This Row],[Kokonaiskävijämäärä]]&lt;1,0,Table_1[[#This Row],[Kokonaiskävijämäärä]]*Table_1[[#This Row],[Tapaamis-kerrat /osallistuja]])</f>
        <v>0</v>
      </c>
      <c r="AB516" s="379" t="s">
        <v>57</v>
      </c>
      <c r="AC516" s="418"/>
      <c r="AD516" s="456"/>
      <c r="AE516" s="464"/>
      <c r="AF516" s="388" t="s">
        <v>57</v>
      </c>
      <c r="AG516" s="389" t="s">
        <v>57</v>
      </c>
      <c r="AH516" s="390" t="s">
        <v>57</v>
      </c>
      <c r="AI516" s="390" t="s">
        <v>57</v>
      </c>
      <c r="AJ516" s="391" t="s">
        <v>56</v>
      </c>
      <c r="AK516" s="392" t="s">
        <v>57</v>
      </c>
      <c r="AL516" s="392" t="s">
        <v>57</v>
      </c>
      <c r="AM516" s="392" t="s">
        <v>57</v>
      </c>
      <c r="AN516" s="393" t="s">
        <v>57</v>
      </c>
      <c r="AO516" s="394" t="s">
        <v>57</v>
      </c>
    </row>
    <row r="517" spans="1:41" ht="15.75" customHeight="1" x14ac:dyDescent="0.3">
      <c r="A517" s="395"/>
      <c r="B517" s="372"/>
      <c r="C517" s="396" t="s">
        <v>43</v>
      </c>
      <c r="D517" s="374" t="str">
        <f>IF(Table_1[[#This Row],[SISÄLLÖN NIMI]]="","",1)</f>
        <v/>
      </c>
      <c r="E517" s="397"/>
      <c r="F517" s="397"/>
      <c r="G517" s="373" t="s">
        <v>57</v>
      </c>
      <c r="H517" s="376" t="s">
        <v>57</v>
      </c>
      <c r="I517" s="398" t="s">
        <v>57</v>
      </c>
      <c r="J517" s="378" t="s">
        <v>47</v>
      </c>
      <c r="K517" s="399" t="s">
        <v>57</v>
      </c>
      <c r="L517" s="379" t="s">
        <v>57</v>
      </c>
      <c r="M517" s="400"/>
      <c r="N517" s="401" t="s">
        <v>57</v>
      </c>
      <c r="O517" s="382"/>
      <c r="P517" s="400"/>
      <c r="Q517" s="400"/>
      <c r="R517" s="402"/>
      <c r="S517" s="384">
        <f>IF(Table_1[[#This Row],[Kesto (min) /tapaaminen]]&lt;1,0,(Table_1[[#This Row],[Sisältöjen määrä 
]]*Table_1[[#This Row],[Kesto (min) /tapaaminen]]*Table_1[[#This Row],[Tapaamis-kerrat /osallistuja]]))</f>
        <v>0</v>
      </c>
      <c r="T517" s="356" t="str">
        <f>IF(Table_1[[#This Row],[SISÄLLÖN NIMI]]="","",IF(Table_1[[#This Row],[Toteutuminen]]="Ei osallistujia",0,IF(Table_1[[#This Row],[Toteutuminen]]="Peruttu",0,1)))</f>
        <v/>
      </c>
      <c r="U517" s="403"/>
      <c r="V517" s="404"/>
      <c r="W517" s="405"/>
      <c r="X517" s="387">
        <f>Table_1[[#This Row],[Kävijämäärä a) lapset]]+Table_1[[#This Row],[Kävijämäärä b) aikuiset]]</f>
        <v>0</v>
      </c>
      <c r="Y517" s="387">
        <f>IF(Table_1[[#This Row],[Kokonaiskävijämäärä]]&lt;1,0,Table_1[[#This Row],[Kävijämäärä a) lapset]]*Table_1[[#This Row],[Tapaamis-kerrat /osallistuja]])</f>
        <v>0</v>
      </c>
      <c r="Z517" s="387">
        <f>IF(Table_1[[#This Row],[Kokonaiskävijämäärä]]&lt;1,0,Table_1[[#This Row],[Kävijämäärä b) aikuiset]]*Table_1[[#This Row],[Tapaamis-kerrat /osallistuja]])</f>
        <v>0</v>
      </c>
      <c r="AA517" s="387">
        <f>IF(Table_1[[#This Row],[Kokonaiskävijämäärä]]&lt;1,0,Table_1[[#This Row],[Kokonaiskävijämäärä]]*Table_1[[#This Row],[Tapaamis-kerrat /osallistuja]])</f>
        <v>0</v>
      </c>
      <c r="AB517" s="379" t="s">
        <v>57</v>
      </c>
      <c r="AC517" s="418"/>
      <c r="AD517" s="456"/>
      <c r="AE517" s="464"/>
      <c r="AF517" s="388" t="s">
        <v>57</v>
      </c>
      <c r="AG517" s="389" t="s">
        <v>57</v>
      </c>
      <c r="AH517" s="390" t="s">
        <v>57</v>
      </c>
      <c r="AI517" s="390" t="s">
        <v>57</v>
      </c>
      <c r="AJ517" s="391" t="s">
        <v>56</v>
      </c>
      <c r="AK517" s="392" t="s">
        <v>57</v>
      </c>
      <c r="AL517" s="392" t="s">
        <v>57</v>
      </c>
      <c r="AM517" s="392" t="s">
        <v>57</v>
      </c>
      <c r="AN517" s="393" t="s">
        <v>57</v>
      </c>
      <c r="AO517" s="394" t="s">
        <v>57</v>
      </c>
    </row>
    <row r="518" spans="1:41" ht="15.75" customHeight="1" x14ac:dyDescent="0.3">
      <c r="A518" s="395"/>
      <c r="B518" s="372"/>
      <c r="C518" s="396" t="s">
        <v>43</v>
      </c>
      <c r="D518" s="374" t="str">
        <f>IF(Table_1[[#This Row],[SISÄLLÖN NIMI]]="","",1)</f>
        <v/>
      </c>
      <c r="E518" s="397"/>
      <c r="F518" s="397"/>
      <c r="G518" s="373" t="s">
        <v>57</v>
      </c>
      <c r="H518" s="376" t="s">
        <v>57</v>
      </c>
      <c r="I518" s="398" t="s">
        <v>57</v>
      </c>
      <c r="J518" s="378" t="s">
        <v>47</v>
      </c>
      <c r="K518" s="399" t="s">
        <v>57</v>
      </c>
      <c r="L518" s="379" t="s">
        <v>57</v>
      </c>
      <c r="M518" s="400"/>
      <c r="N518" s="401" t="s">
        <v>57</v>
      </c>
      <c r="O518" s="382"/>
      <c r="P518" s="400"/>
      <c r="Q518" s="400"/>
      <c r="R518" s="402"/>
      <c r="S518" s="384">
        <f>IF(Table_1[[#This Row],[Kesto (min) /tapaaminen]]&lt;1,0,(Table_1[[#This Row],[Sisältöjen määrä 
]]*Table_1[[#This Row],[Kesto (min) /tapaaminen]]*Table_1[[#This Row],[Tapaamis-kerrat /osallistuja]]))</f>
        <v>0</v>
      </c>
      <c r="T518" s="356" t="str">
        <f>IF(Table_1[[#This Row],[SISÄLLÖN NIMI]]="","",IF(Table_1[[#This Row],[Toteutuminen]]="Ei osallistujia",0,IF(Table_1[[#This Row],[Toteutuminen]]="Peruttu",0,1)))</f>
        <v/>
      </c>
      <c r="U518" s="403"/>
      <c r="V518" s="404"/>
      <c r="W518" s="405"/>
      <c r="X518" s="387">
        <f>Table_1[[#This Row],[Kävijämäärä a) lapset]]+Table_1[[#This Row],[Kävijämäärä b) aikuiset]]</f>
        <v>0</v>
      </c>
      <c r="Y518" s="387">
        <f>IF(Table_1[[#This Row],[Kokonaiskävijämäärä]]&lt;1,0,Table_1[[#This Row],[Kävijämäärä a) lapset]]*Table_1[[#This Row],[Tapaamis-kerrat /osallistuja]])</f>
        <v>0</v>
      </c>
      <c r="Z518" s="387">
        <f>IF(Table_1[[#This Row],[Kokonaiskävijämäärä]]&lt;1,0,Table_1[[#This Row],[Kävijämäärä b) aikuiset]]*Table_1[[#This Row],[Tapaamis-kerrat /osallistuja]])</f>
        <v>0</v>
      </c>
      <c r="AA518" s="387">
        <f>IF(Table_1[[#This Row],[Kokonaiskävijämäärä]]&lt;1,0,Table_1[[#This Row],[Kokonaiskävijämäärä]]*Table_1[[#This Row],[Tapaamis-kerrat /osallistuja]])</f>
        <v>0</v>
      </c>
      <c r="AB518" s="379" t="s">
        <v>57</v>
      </c>
      <c r="AC518" s="418"/>
      <c r="AD518" s="456"/>
      <c r="AE518" s="464"/>
      <c r="AF518" s="388" t="s">
        <v>57</v>
      </c>
      <c r="AG518" s="389" t="s">
        <v>57</v>
      </c>
      <c r="AH518" s="390" t="s">
        <v>57</v>
      </c>
      <c r="AI518" s="390" t="s">
        <v>57</v>
      </c>
      <c r="AJ518" s="391" t="s">
        <v>56</v>
      </c>
      <c r="AK518" s="392" t="s">
        <v>57</v>
      </c>
      <c r="AL518" s="392" t="s">
        <v>57</v>
      </c>
      <c r="AM518" s="392" t="s">
        <v>57</v>
      </c>
      <c r="AN518" s="393" t="s">
        <v>57</v>
      </c>
      <c r="AO518" s="394" t="s">
        <v>57</v>
      </c>
    </row>
    <row r="519" spans="1:41" ht="15.75" customHeight="1" x14ac:dyDescent="0.3">
      <c r="A519" s="395"/>
      <c r="B519" s="372"/>
      <c r="C519" s="396" t="s">
        <v>43</v>
      </c>
      <c r="D519" s="374" t="str">
        <f>IF(Table_1[[#This Row],[SISÄLLÖN NIMI]]="","",1)</f>
        <v/>
      </c>
      <c r="E519" s="397"/>
      <c r="F519" s="397"/>
      <c r="G519" s="373" t="s">
        <v>57</v>
      </c>
      <c r="H519" s="376" t="s">
        <v>57</v>
      </c>
      <c r="I519" s="398" t="s">
        <v>57</v>
      </c>
      <c r="J519" s="378" t="s">
        <v>47</v>
      </c>
      <c r="K519" s="399" t="s">
        <v>57</v>
      </c>
      <c r="L519" s="379" t="s">
        <v>57</v>
      </c>
      <c r="M519" s="400"/>
      <c r="N519" s="401" t="s">
        <v>57</v>
      </c>
      <c r="O519" s="382"/>
      <c r="P519" s="400"/>
      <c r="Q519" s="400"/>
      <c r="R519" s="402"/>
      <c r="S519" s="384">
        <f>IF(Table_1[[#This Row],[Kesto (min) /tapaaminen]]&lt;1,0,(Table_1[[#This Row],[Sisältöjen määrä 
]]*Table_1[[#This Row],[Kesto (min) /tapaaminen]]*Table_1[[#This Row],[Tapaamis-kerrat /osallistuja]]))</f>
        <v>0</v>
      </c>
      <c r="T519" s="356" t="str">
        <f>IF(Table_1[[#This Row],[SISÄLLÖN NIMI]]="","",IF(Table_1[[#This Row],[Toteutuminen]]="Ei osallistujia",0,IF(Table_1[[#This Row],[Toteutuminen]]="Peruttu",0,1)))</f>
        <v/>
      </c>
      <c r="U519" s="403"/>
      <c r="V519" s="404"/>
      <c r="W519" s="405"/>
      <c r="X519" s="387">
        <f>Table_1[[#This Row],[Kävijämäärä a) lapset]]+Table_1[[#This Row],[Kävijämäärä b) aikuiset]]</f>
        <v>0</v>
      </c>
      <c r="Y519" s="387">
        <f>IF(Table_1[[#This Row],[Kokonaiskävijämäärä]]&lt;1,0,Table_1[[#This Row],[Kävijämäärä a) lapset]]*Table_1[[#This Row],[Tapaamis-kerrat /osallistuja]])</f>
        <v>0</v>
      </c>
      <c r="Z519" s="387">
        <f>IF(Table_1[[#This Row],[Kokonaiskävijämäärä]]&lt;1,0,Table_1[[#This Row],[Kävijämäärä b) aikuiset]]*Table_1[[#This Row],[Tapaamis-kerrat /osallistuja]])</f>
        <v>0</v>
      </c>
      <c r="AA519" s="387">
        <f>IF(Table_1[[#This Row],[Kokonaiskävijämäärä]]&lt;1,0,Table_1[[#This Row],[Kokonaiskävijämäärä]]*Table_1[[#This Row],[Tapaamis-kerrat /osallistuja]])</f>
        <v>0</v>
      </c>
      <c r="AB519" s="379" t="s">
        <v>57</v>
      </c>
      <c r="AC519" s="418"/>
      <c r="AD519" s="456"/>
      <c r="AE519" s="464"/>
      <c r="AF519" s="388" t="s">
        <v>57</v>
      </c>
      <c r="AG519" s="389" t="s">
        <v>57</v>
      </c>
      <c r="AH519" s="390" t="s">
        <v>57</v>
      </c>
      <c r="AI519" s="390" t="s">
        <v>57</v>
      </c>
      <c r="AJ519" s="391" t="s">
        <v>56</v>
      </c>
      <c r="AK519" s="392" t="s">
        <v>57</v>
      </c>
      <c r="AL519" s="392" t="s">
        <v>57</v>
      </c>
      <c r="AM519" s="392" t="s">
        <v>57</v>
      </c>
      <c r="AN519" s="393" t="s">
        <v>57</v>
      </c>
      <c r="AO519" s="394" t="s">
        <v>57</v>
      </c>
    </row>
    <row r="520" spans="1:41" ht="15.75" customHeight="1" x14ac:dyDescent="0.3">
      <c r="A520" s="395"/>
      <c r="B520" s="372"/>
      <c r="C520" s="396" t="s">
        <v>43</v>
      </c>
      <c r="D520" s="374" t="str">
        <f>IF(Table_1[[#This Row],[SISÄLLÖN NIMI]]="","",1)</f>
        <v/>
      </c>
      <c r="E520" s="397"/>
      <c r="F520" s="397"/>
      <c r="G520" s="373" t="s">
        <v>57</v>
      </c>
      <c r="H520" s="376" t="s">
        <v>57</v>
      </c>
      <c r="I520" s="398" t="s">
        <v>57</v>
      </c>
      <c r="J520" s="378" t="s">
        <v>47</v>
      </c>
      <c r="K520" s="399" t="s">
        <v>57</v>
      </c>
      <c r="L520" s="379" t="s">
        <v>57</v>
      </c>
      <c r="M520" s="400"/>
      <c r="N520" s="401" t="s">
        <v>57</v>
      </c>
      <c r="O520" s="382"/>
      <c r="P520" s="400"/>
      <c r="Q520" s="400"/>
      <c r="R520" s="402"/>
      <c r="S520" s="384">
        <f>IF(Table_1[[#This Row],[Kesto (min) /tapaaminen]]&lt;1,0,(Table_1[[#This Row],[Sisältöjen määrä 
]]*Table_1[[#This Row],[Kesto (min) /tapaaminen]]*Table_1[[#This Row],[Tapaamis-kerrat /osallistuja]]))</f>
        <v>0</v>
      </c>
      <c r="T520" s="356" t="str">
        <f>IF(Table_1[[#This Row],[SISÄLLÖN NIMI]]="","",IF(Table_1[[#This Row],[Toteutuminen]]="Ei osallistujia",0,IF(Table_1[[#This Row],[Toteutuminen]]="Peruttu",0,1)))</f>
        <v/>
      </c>
      <c r="U520" s="403"/>
      <c r="V520" s="404"/>
      <c r="W520" s="405"/>
      <c r="X520" s="387">
        <f>Table_1[[#This Row],[Kävijämäärä a) lapset]]+Table_1[[#This Row],[Kävijämäärä b) aikuiset]]</f>
        <v>0</v>
      </c>
      <c r="Y520" s="387">
        <f>IF(Table_1[[#This Row],[Kokonaiskävijämäärä]]&lt;1,0,Table_1[[#This Row],[Kävijämäärä a) lapset]]*Table_1[[#This Row],[Tapaamis-kerrat /osallistuja]])</f>
        <v>0</v>
      </c>
      <c r="Z520" s="387">
        <f>IF(Table_1[[#This Row],[Kokonaiskävijämäärä]]&lt;1,0,Table_1[[#This Row],[Kävijämäärä b) aikuiset]]*Table_1[[#This Row],[Tapaamis-kerrat /osallistuja]])</f>
        <v>0</v>
      </c>
      <c r="AA520" s="387">
        <f>IF(Table_1[[#This Row],[Kokonaiskävijämäärä]]&lt;1,0,Table_1[[#This Row],[Kokonaiskävijämäärä]]*Table_1[[#This Row],[Tapaamis-kerrat /osallistuja]])</f>
        <v>0</v>
      </c>
      <c r="AB520" s="379" t="s">
        <v>57</v>
      </c>
      <c r="AC520" s="418"/>
      <c r="AD520" s="456"/>
      <c r="AE520" s="464"/>
      <c r="AF520" s="388" t="s">
        <v>57</v>
      </c>
      <c r="AG520" s="389" t="s">
        <v>57</v>
      </c>
      <c r="AH520" s="390" t="s">
        <v>57</v>
      </c>
      <c r="AI520" s="390" t="s">
        <v>57</v>
      </c>
      <c r="AJ520" s="391" t="s">
        <v>56</v>
      </c>
      <c r="AK520" s="392" t="s">
        <v>57</v>
      </c>
      <c r="AL520" s="392" t="s">
        <v>57</v>
      </c>
      <c r="AM520" s="392" t="s">
        <v>57</v>
      </c>
      <c r="AN520" s="393" t="s">
        <v>57</v>
      </c>
      <c r="AO520" s="394" t="s">
        <v>57</v>
      </c>
    </row>
    <row r="521" spans="1:41" ht="15.75" customHeight="1" x14ac:dyDescent="0.3">
      <c r="A521" s="395"/>
      <c r="B521" s="372"/>
      <c r="C521" s="396" t="s">
        <v>43</v>
      </c>
      <c r="D521" s="374" t="str">
        <f>IF(Table_1[[#This Row],[SISÄLLÖN NIMI]]="","",1)</f>
        <v/>
      </c>
      <c r="E521" s="397"/>
      <c r="F521" s="397"/>
      <c r="G521" s="373" t="s">
        <v>57</v>
      </c>
      <c r="H521" s="376" t="s">
        <v>57</v>
      </c>
      <c r="I521" s="398" t="s">
        <v>57</v>
      </c>
      <c r="J521" s="378" t="s">
        <v>47</v>
      </c>
      <c r="K521" s="399" t="s">
        <v>57</v>
      </c>
      <c r="L521" s="379" t="s">
        <v>57</v>
      </c>
      <c r="M521" s="400"/>
      <c r="N521" s="401" t="s">
        <v>57</v>
      </c>
      <c r="O521" s="382"/>
      <c r="P521" s="400"/>
      <c r="Q521" s="400"/>
      <c r="R521" s="402"/>
      <c r="S521" s="384">
        <f>IF(Table_1[[#This Row],[Kesto (min) /tapaaminen]]&lt;1,0,(Table_1[[#This Row],[Sisältöjen määrä 
]]*Table_1[[#This Row],[Kesto (min) /tapaaminen]]*Table_1[[#This Row],[Tapaamis-kerrat /osallistuja]]))</f>
        <v>0</v>
      </c>
      <c r="T521" s="356" t="str">
        <f>IF(Table_1[[#This Row],[SISÄLLÖN NIMI]]="","",IF(Table_1[[#This Row],[Toteutuminen]]="Ei osallistujia",0,IF(Table_1[[#This Row],[Toteutuminen]]="Peruttu",0,1)))</f>
        <v/>
      </c>
      <c r="U521" s="403"/>
      <c r="V521" s="404"/>
      <c r="W521" s="405"/>
      <c r="X521" s="387">
        <f>Table_1[[#This Row],[Kävijämäärä a) lapset]]+Table_1[[#This Row],[Kävijämäärä b) aikuiset]]</f>
        <v>0</v>
      </c>
      <c r="Y521" s="387">
        <f>IF(Table_1[[#This Row],[Kokonaiskävijämäärä]]&lt;1,0,Table_1[[#This Row],[Kävijämäärä a) lapset]]*Table_1[[#This Row],[Tapaamis-kerrat /osallistuja]])</f>
        <v>0</v>
      </c>
      <c r="Z521" s="387">
        <f>IF(Table_1[[#This Row],[Kokonaiskävijämäärä]]&lt;1,0,Table_1[[#This Row],[Kävijämäärä b) aikuiset]]*Table_1[[#This Row],[Tapaamis-kerrat /osallistuja]])</f>
        <v>0</v>
      </c>
      <c r="AA521" s="387">
        <f>IF(Table_1[[#This Row],[Kokonaiskävijämäärä]]&lt;1,0,Table_1[[#This Row],[Kokonaiskävijämäärä]]*Table_1[[#This Row],[Tapaamis-kerrat /osallistuja]])</f>
        <v>0</v>
      </c>
      <c r="AB521" s="379" t="s">
        <v>57</v>
      </c>
      <c r="AC521" s="418"/>
      <c r="AD521" s="456"/>
      <c r="AE521" s="464"/>
      <c r="AF521" s="388" t="s">
        <v>57</v>
      </c>
      <c r="AG521" s="389" t="s">
        <v>57</v>
      </c>
      <c r="AH521" s="390" t="s">
        <v>57</v>
      </c>
      <c r="AI521" s="390" t="s">
        <v>57</v>
      </c>
      <c r="AJ521" s="391" t="s">
        <v>56</v>
      </c>
      <c r="AK521" s="392" t="s">
        <v>57</v>
      </c>
      <c r="AL521" s="392" t="s">
        <v>57</v>
      </c>
      <c r="AM521" s="392" t="s">
        <v>57</v>
      </c>
      <c r="AN521" s="393" t="s">
        <v>57</v>
      </c>
      <c r="AO521" s="394" t="s">
        <v>57</v>
      </c>
    </row>
    <row r="522" spans="1:41" ht="15.75" customHeight="1" x14ac:dyDescent="0.3">
      <c r="A522" s="395"/>
      <c r="B522" s="372"/>
      <c r="C522" s="396" t="s">
        <v>43</v>
      </c>
      <c r="D522" s="374" t="str">
        <f>IF(Table_1[[#This Row],[SISÄLLÖN NIMI]]="","",1)</f>
        <v/>
      </c>
      <c r="E522" s="397"/>
      <c r="F522" s="397"/>
      <c r="G522" s="373" t="s">
        <v>57</v>
      </c>
      <c r="H522" s="376" t="s">
        <v>57</v>
      </c>
      <c r="I522" s="398" t="s">
        <v>57</v>
      </c>
      <c r="J522" s="378" t="s">
        <v>47</v>
      </c>
      <c r="K522" s="399" t="s">
        <v>57</v>
      </c>
      <c r="L522" s="379" t="s">
        <v>57</v>
      </c>
      <c r="M522" s="400"/>
      <c r="N522" s="401" t="s">
        <v>57</v>
      </c>
      <c r="O522" s="382"/>
      <c r="P522" s="400"/>
      <c r="Q522" s="400"/>
      <c r="R522" s="402"/>
      <c r="S522" s="384">
        <f>IF(Table_1[[#This Row],[Kesto (min) /tapaaminen]]&lt;1,0,(Table_1[[#This Row],[Sisältöjen määrä 
]]*Table_1[[#This Row],[Kesto (min) /tapaaminen]]*Table_1[[#This Row],[Tapaamis-kerrat /osallistuja]]))</f>
        <v>0</v>
      </c>
      <c r="T522" s="356" t="str">
        <f>IF(Table_1[[#This Row],[SISÄLLÖN NIMI]]="","",IF(Table_1[[#This Row],[Toteutuminen]]="Ei osallistujia",0,IF(Table_1[[#This Row],[Toteutuminen]]="Peruttu",0,1)))</f>
        <v/>
      </c>
      <c r="U522" s="403"/>
      <c r="V522" s="404"/>
      <c r="W522" s="405"/>
      <c r="X522" s="387">
        <f>Table_1[[#This Row],[Kävijämäärä a) lapset]]+Table_1[[#This Row],[Kävijämäärä b) aikuiset]]</f>
        <v>0</v>
      </c>
      <c r="Y522" s="387">
        <f>IF(Table_1[[#This Row],[Kokonaiskävijämäärä]]&lt;1,0,Table_1[[#This Row],[Kävijämäärä a) lapset]]*Table_1[[#This Row],[Tapaamis-kerrat /osallistuja]])</f>
        <v>0</v>
      </c>
      <c r="Z522" s="387">
        <f>IF(Table_1[[#This Row],[Kokonaiskävijämäärä]]&lt;1,0,Table_1[[#This Row],[Kävijämäärä b) aikuiset]]*Table_1[[#This Row],[Tapaamis-kerrat /osallistuja]])</f>
        <v>0</v>
      </c>
      <c r="AA522" s="387">
        <f>IF(Table_1[[#This Row],[Kokonaiskävijämäärä]]&lt;1,0,Table_1[[#This Row],[Kokonaiskävijämäärä]]*Table_1[[#This Row],[Tapaamis-kerrat /osallistuja]])</f>
        <v>0</v>
      </c>
      <c r="AB522" s="379" t="s">
        <v>57</v>
      </c>
      <c r="AC522" s="418"/>
      <c r="AD522" s="456"/>
      <c r="AE522" s="464"/>
      <c r="AF522" s="388" t="s">
        <v>57</v>
      </c>
      <c r="AG522" s="389" t="s">
        <v>57</v>
      </c>
      <c r="AH522" s="390" t="s">
        <v>57</v>
      </c>
      <c r="AI522" s="390" t="s">
        <v>57</v>
      </c>
      <c r="AJ522" s="391" t="s">
        <v>56</v>
      </c>
      <c r="AK522" s="392" t="s">
        <v>57</v>
      </c>
      <c r="AL522" s="392" t="s">
        <v>57</v>
      </c>
      <c r="AM522" s="392" t="s">
        <v>57</v>
      </c>
      <c r="AN522" s="393" t="s">
        <v>57</v>
      </c>
      <c r="AO522" s="394" t="s">
        <v>57</v>
      </c>
    </row>
    <row r="523" spans="1:41" ht="15.75" customHeight="1" x14ac:dyDescent="0.3">
      <c r="A523" s="395"/>
      <c r="B523" s="372"/>
      <c r="C523" s="396" t="s">
        <v>43</v>
      </c>
      <c r="D523" s="374" t="str">
        <f>IF(Table_1[[#This Row],[SISÄLLÖN NIMI]]="","",1)</f>
        <v/>
      </c>
      <c r="E523" s="397"/>
      <c r="F523" s="397"/>
      <c r="G523" s="373" t="s">
        <v>57</v>
      </c>
      <c r="H523" s="376" t="s">
        <v>57</v>
      </c>
      <c r="I523" s="398" t="s">
        <v>57</v>
      </c>
      <c r="J523" s="378" t="s">
        <v>47</v>
      </c>
      <c r="K523" s="399" t="s">
        <v>57</v>
      </c>
      <c r="L523" s="379" t="s">
        <v>57</v>
      </c>
      <c r="M523" s="400"/>
      <c r="N523" s="401" t="s">
        <v>57</v>
      </c>
      <c r="O523" s="382"/>
      <c r="P523" s="400"/>
      <c r="Q523" s="400"/>
      <c r="R523" s="402"/>
      <c r="S523" s="384">
        <f>IF(Table_1[[#This Row],[Kesto (min) /tapaaminen]]&lt;1,0,(Table_1[[#This Row],[Sisältöjen määrä 
]]*Table_1[[#This Row],[Kesto (min) /tapaaminen]]*Table_1[[#This Row],[Tapaamis-kerrat /osallistuja]]))</f>
        <v>0</v>
      </c>
      <c r="T523" s="356" t="str">
        <f>IF(Table_1[[#This Row],[SISÄLLÖN NIMI]]="","",IF(Table_1[[#This Row],[Toteutuminen]]="Ei osallistujia",0,IF(Table_1[[#This Row],[Toteutuminen]]="Peruttu",0,1)))</f>
        <v/>
      </c>
      <c r="U523" s="403"/>
      <c r="V523" s="404"/>
      <c r="W523" s="405"/>
      <c r="X523" s="387">
        <f>Table_1[[#This Row],[Kävijämäärä a) lapset]]+Table_1[[#This Row],[Kävijämäärä b) aikuiset]]</f>
        <v>0</v>
      </c>
      <c r="Y523" s="387">
        <f>IF(Table_1[[#This Row],[Kokonaiskävijämäärä]]&lt;1,0,Table_1[[#This Row],[Kävijämäärä a) lapset]]*Table_1[[#This Row],[Tapaamis-kerrat /osallistuja]])</f>
        <v>0</v>
      </c>
      <c r="Z523" s="387">
        <f>IF(Table_1[[#This Row],[Kokonaiskävijämäärä]]&lt;1,0,Table_1[[#This Row],[Kävijämäärä b) aikuiset]]*Table_1[[#This Row],[Tapaamis-kerrat /osallistuja]])</f>
        <v>0</v>
      </c>
      <c r="AA523" s="387">
        <f>IF(Table_1[[#This Row],[Kokonaiskävijämäärä]]&lt;1,0,Table_1[[#This Row],[Kokonaiskävijämäärä]]*Table_1[[#This Row],[Tapaamis-kerrat /osallistuja]])</f>
        <v>0</v>
      </c>
      <c r="AB523" s="379" t="s">
        <v>57</v>
      </c>
      <c r="AC523" s="418"/>
      <c r="AD523" s="456"/>
      <c r="AE523" s="464"/>
      <c r="AF523" s="388" t="s">
        <v>57</v>
      </c>
      <c r="AG523" s="389" t="s">
        <v>57</v>
      </c>
      <c r="AH523" s="390" t="s">
        <v>57</v>
      </c>
      <c r="AI523" s="390" t="s">
        <v>57</v>
      </c>
      <c r="AJ523" s="391" t="s">
        <v>56</v>
      </c>
      <c r="AK523" s="392" t="s">
        <v>57</v>
      </c>
      <c r="AL523" s="392" t="s">
        <v>57</v>
      </c>
      <c r="AM523" s="392" t="s">
        <v>57</v>
      </c>
      <c r="AN523" s="393" t="s">
        <v>57</v>
      </c>
      <c r="AO523" s="394" t="s">
        <v>57</v>
      </c>
    </row>
    <row r="524" spans="1:41" ht="15.75" customHeight="1" x14ac:dyDescent="0.3">
      <c r="A524" s="395"/>
      <c r="B524" s="372"/>
      <c r="C524" s="396" t="s">
        <v>43</v>
      </c>
      <c r="D524" s="374" t="str">
        <f>IF(Table_1[[#This Row],[SISÄLLÖN NIMI]]="","",1)</f>
        <v/>
      </c>
      <c r="E524" s="397"/>
      <c r="F524" s="397"/>
      <c r="G524" s="373" t="s">
        <v>57</v>
      </c>
      <c r="H524" s="376" t="s">
        <v>57</v>
      </c>
      <c r="I524" s="398" t="s">
        <v>57</v>
      </c>
      <c r="J524" s="378" t="s">
        <v>47</v>
      </c>
      <c r="K524" s="399" t="s">
        <v>57</v>
      </c>
      <c r="L524" s="379" t="s">
        <v>57</v>
      </c>
      <c r="M524" s="400"/>
      <c r="N524" s="401" t="s">
        <v>57</v>
      </c>
      <c r="O524" s="382"/>
      <c r="P524" s="400"/>
      <c r="Q524" s="400"/>
      <c r="R524" s="402"/>
      <c r="S524" s="384">
        <f>IF(Table_1[[#This Row],[Kesto (min) /tapaaminen]]&lt;1,0,(Table_1[[#This Row],[Sisältöjen määrä 
]]*Table_1[[#This Row],[Kesto (min) /tapaaminen]]*Table_1[[#This Row],[Tapaamis-kerrat /osallistuja]]))</f>
        <v>0</v>
      </c>
      <c r="T524" s="356" t="str">
        <f>IF(Table_1[[#This Row],[SISÄLLÖN NIMI]]="","",IF(Table_1[[#This Row],[Toteutuminen]]="Ei osallistujia",0,IF(Table_1[[#This Row],[Toteutuminen]]="Peruttu",0,1)))</f>
        <v/>
      </c>
      <c r="U524" s="403"/>
      <c r="V524" s="404"/>
      <c r="W524" s="405"/>
      <c r="X524" s="387">
        <f>Table_1[[#This Row],[Kävijämäärä a) lapset]]+Table_1[[#This Row],[Kävijämäärä b) aikuiset]]</f>
        <v>0</v>
      </c>
      <c r="Y524" s="387">
        <f>IF(Table_1[[#This Row],[Kokonaiskävijämäärä]]&lt;1,0,Table_1[[#This Row],[Kävijämäärä a) lapset]]*Table_1[[#This Row],[Tapaamis-kerrat /osallistuja]])</f>
        <v>0</v>
      </c>
      <c r="Z524" s="387">
        <f>IF(Table_1[[#This Row],[Kokonaiskävijämäärä]]&lt;1,0,Table_1[[#This Row],[Kävijämäärä b) aikuiset]]*Table_1[[#This Row],[Tapaamis-kerrat /osallistuja]])</f>
        <v>0</v>
      </c>
      <c r="AA524" s="387">
        <f>IF(Table_1[[#This Row],[Kokonaiskävijämäärä]]&lt;1,0,Table_1[[#This Row],[Kokonaiskävijämäärä]]*Table_1[[#This Row],[Tapaamis-kerrat /osallistuja]])</f>
        <v>0</v>
      </c>
      <c r="AB524" s="379" t="s">
        <v>57</v>
      </c>
      <c r="AC524" s="418"/>
      <c r="AD524" s="456"/>
      <c r="AE524" s="464"/>
      <c r="AF524" s="388" t="s">
        <v>57</v>
      </c>
      <c r="AG524" s="389" t="s">
        <v>57</v>
      </c>
      <c r="AH524" s="390" t="s">
        <v>57</v>
      </c>
      <c r="AI524" s="390" t="s">
        <v>57</v>
      </c>
      <c r="AJ524" s="391" t="s">
        <v>56</v>
      </c>
      <c r="AK524" s="392" t="s">
        <v>57</v>
      </c>
      <c r="AL524" s="392" t="s">
        <v>57</v>
      </c>
      <c r="AM524" s="392" t="s">
        <v>57</v>
      </c>
      <c r="AN524" s="393" t="s">
        <v>57</v>
      </c>
      <c r="AO524" s="394" t="s">
        <v>57</v>
      </c>
    </row>
    <row r="525" spans="1:41" ht="15.75" customHeight="1" x14ac:dyDescent="0.3">
      <c r="A525" s="395"/>
      <c r="B525" s="372"/>
      <c r="C525" s="396" t="s">
        <v>43</v>
      </c>
      <c r="D525" s="374" t="str">
        <f>IF(Table_1[[#This Row],[SISÄLLÖN NIMI]]="","",1)</f>
        <v/>
      </c>
      <c r="E525" s="397"/>
      <c r="F525" s="397"/>
      <c r="G525" s="373" t="s">
        <v>57</v>
      </c>
      <c r="H525" s="376" t="s">
        <v>57</v>
      </c>
      <c r="I525" s="398" t="s">
        <v>57</v>
      </c>
      <c r="J525" s="378" t="s">
        <v>47</v>
      </c>
      <c r="K525" s="399" t="s">
        <v>57</v>
      </c>
      <c r="L525" s="379" t="s">
        <v>57</v>
      </c>
      <c r="M525" s="400"/>
      <c r="N525" s="401" t="s">
        <v>57</v>
      </c>
      <c r="O525" s="382"/>
      <c r="P525" s="400"/>
      <c r="Q525" s="400"/>
      <c r="R525" s="402"/>
      <c r="S525" s="384">
        <f>IF(Table_1[[#This Row],[Kesto (min) /tapaaminen]]&lt;1,0,(Table_1[[#This Row],[Sisältöjen määrä 
]]*Table_1[[#This Row],[Kesto (min) /tapaaminen]]*Table_1[[#This Row],[Tapaamis-kerrat /osallistuja]]))</f>
        <v>0</v>
      </c>
      <c r="T525" s="356" t="str">
        <f>IF(Table_1[[#This Row],[SISÄLLÖN NIMI]]="","",IF(Table_1[[#This Row],[Toteutuminen]]="Ei osallistujia",0,IF(Table_1[[#This Row],[Toteutuminen]]="Peruttu",0,1)))</f>
        <v/>
      </c>
      <c r="U525" s="403"/>
      <c r="V525" s="404"/>
      <c r="W525" s="405"/>
      <c r="X525" s="387">
        <f>Table_1[[#This Row],[Kävijämäärä a) lapset]]+Table_1[[#This Row],[Kävijämäärä b) aikuiset]]</f>
        <v>0</v>
      </c>
      <c r="Y525" s="387">
        <f>IF(Table_1[[#This Row],[Kokonaiskävijämäärä]]&lt;1,0,Table_1[[#This Row],[Kävijämäärä a) lapset]]*Table_1[[#This Row],[Tapaamis-kerrat /osallistuja]])</f>
        <v>0</v>
      </c>
      <c r="Z525" s="387">
        <f>IF(Table_1[[#This Row],[Kokonaiskävijämäärä]]&lt;1,0,Table_1[[#This Row],[Kävijämäärä b) aikuiset]]*Table_1[[#This Row],[Tapaamis-kerrat /osallistuja]])</f>
        <v>0</v>
      </c>
      <c r="AA525" s="387">
        <f>IF(Table_1[[#This Row],[Kokonaiskävijämäärä]]&lt;1,0,Table_1[[#This Row],[Kokonaiskävijämäärä]]*Table_1[[#This Row],[Tapaamis-kerrat /osallistuja]])</f>
        <v>0</v>
      </c>
      <c r="AB525" s="379" t="s">
        <v>57</v>
      </c>
      <c r="AC525" s="418"/>
      <c r="AD525" s="456"/>
      <c r="AE525" s="464"/>
      <c r="AF525" s="388" t="s">
        <v>57</v>
      </c>
      <c r="AG525" s="389" t="s">
        <v>57</v>
      </c>
      <c r="AH525" s="390" t="s">
        <v>57</v>
      </c>
      <c r="AI525" s="390" t="s">
        <v>57</v>
      </c>
      <c r="AJ525" s="391" t="s">
        <v>56</v>
      </c>
      <c r="AK525" s="392" t="s">
        <v>57</v>
      </c>
      <c r="AL525" s="392" t="s">
        <v>57</v>
      </c>
      <c r="AM525" s="392" t="s">
        <v>57</v>
      </c>
      <c r="AN525" s="393" t="s">
        <v>57</v>
      </c>
      <c r="AO525" s="394" t="s">
        <v>57</v>
      </c>
    </row>
    <row r="526" spans="1:41" ht="15.75" customHeight="1" x14ac:dyDescent="0.3">
      <c r="A526" s="395"/>
      <c r="B526" s="372"/>
      <c r="C526" s="396" t="s">
        <v>43</v>
      </c>
      <c r="D526" s="374" t="str">
        <f>IF(Table_1[[#This Row],[SISÄLLÖN NIMI]]="","",1)</f>
        <v/>
      </c>
      <c r="E526" s="397"/>
      <c r="F526" s="397"/>
      <c r="G526" s="373" t="s">
        <v>57</v>
      </c>
      <c r="H526" s="376" t="s">
        <v>57</v>
      </c>
      <c r="I526" s="398" t="s">
        <v>57</v>
      </c>
      <c r="J526" s="378" t="s">
        <v>47</v>
      </c>
      <c r="K526" s="399" t="s">
        <v>57</v>
      </c>
      <c r="L526" s="379" t="s">
        <v>57</v>
      </c>
      <c r="M526" s="400"/>
      <c r="N526" s="401" t="s">
        <v>57</v>
      </c>
      <c r="O526" s="382"/>
      <c r="P526" s="400"/>
      <c r="Q526" s="400"/>
      <c r="R526" s="402"/>
      <c r="S526" s="384">
        <f>IF(Table_1[[#This Row],[Kesto (min) /tapaaminen]]&lt;1,0,(Table_1[[#This Row],[Sisältöjen määrä 
]]*Table_1[[#This Row],[Kesto (min) /tapaaminen]]*Table_1[[#This Row],[Tapaamis-kerrat /osallistuja]]))</f>
        <v>0</v>
      </c>
      <c r="T526" s="356" t="str">
        <f>IF(Table_1[[#This Row],[SISÄLLÖN NIMI]]="","",IF(Table_1[[#This Row],[Toteutuminen]]="Ei osallistujia",0,IF(Table_1[[#This Row],[Toteutuminen]]="Peruttu",0,1)))</f>
        <v/>
      </c>
      <c r="U526" s="403"/>
      <c r="V526" s="404"/>
      <c r="W526" s="405"/>
      <c r="X526" s="387">
        <f>Table_1[[#This Row],[Kävijämäärä a) lapset]]+Table_1[[#This Row],[Kävijämäärä b) aikuiset]]</f>
        <v>0</v>
      </c>
      <c r="Y526" s="387">
        <f>IF(Table_1[[#This Row],[Kokonaiskävijämäärä]]&lt;1,0,Table_1[[#This Row],[Kävijämäärä a) lapset]]*Table_1[[#This Row],[Tapaamis-kerrat /osallistuja]])</f>
        <v>0</v>
      </c>
      <c r="Z526" s="387">
        <f>IF(Table_1[[#This Row],[Kokonaiskävijämäärä]]&lt;1,0,Table_1[[#This Row],[Kävijämäärä b) aikuiset]]*Table_1[[#This Row],[Tapaamis-kerrat /osallistuja]])</f>
        <v>0</v>
      </c>
      <c r="AA526" s="387">
        <f>IF(Table_1[[#This Row],[Kokonaiskävijämäärä]]&lt;1,0,Table_1[[#This Row],[Kokonaiskävijämäärä]]*Table_1[[#This Row],[Tapaamis-kerrat /osallistuja]])</f>
        <v>0</v>
      </c>
      <c r="AB526" s="379" t="s">
        <v>57</v>
      </c>
      <c r="AC526" s="418"/>
      <c r="AD526" s="456"/>
      <c r="AE526" s="464"/>
      <c r="AF526" s="388" t="s">
        <v>57</v>
      </c>
      <c r="AG526" s="389" t="s">
        <v>57</v>
      </c>
      <c r="AH526" s="390" t="s">
        <v>57</v>
      </c>
      <c r="AI526" s="390" t="s">
        <v>57</v>
      </c>
      <c r="AJ526" s="391" t="s">
        <v>56</v>
      </c>
      <c r="AK526" s="392" t="s">
        <v>57</v>
      </c>
      <c r="AL526" s="392" t="s">
        <v>57</v>
      </c>
      <c r="AM526" s="392" t="s">
        <v>57</v>
      </c>
      <c r="AN526" s="393" t="s">
        <v>57</v>
      </c>
      <c r="AO526" s="394" t="s">
        <v>57</v>
      </c>
    </row>
    <row r="527" spans="1:41" ht="15.75" customHeight="1" x14ac:dyDescent="0.3">
      <c r="A527" s="395"/>
      <c r="B527" s="372"/>
      <c r="C527" s="396" t="s">
        <v>43</v>
      </c>
      <c r="D527" s="374" t="str">
        <f>IF(Table_1[[#This Row],[SISÄLLÖN NIMI]]="","",1)</f>
        <v/>
      </c>
      <c r="E527" s="397"/>
      <c r="F527" s="397"/>
      <c r="G527" s="373" t="s">
        <v>57</v>
      </c>
      <c r="H527" s="376" t="s">
        <v>57</v>
      </c>
      <c r="I527" s="398" t="s">
        <v>57</v>
      </c>
      <c r="J527" s="378" t="s">
        <v>47</v>
      </c>
      <c r="K527" s="399" t="s">
        <v>57</v>
      </c>
      <c r="L527" s="379" t="s">
        <v>57</v>
      </c>
      <c r="M527" s="400"/>
      <c r="N527" s="401" t="s">
        <v>57</v>
      </c>
      <c r="O527" s="382"/>
      <c r="P527" s="400"/>
      <c r="Q527" s="400"/>
      <c r="R527" s="402"/>
      <c r="S527" s="384">
        <f>IF(Table_1[[#This Row],[Kesto (min) /tapaaminen]]&lt;1,0,(Table_1[[#This Row],[Sisältöjen määrä 
]]*Table_1[[#This Row],[Kesto (min) /tapaaminen]]*Table_1[[#This Row],[Tapaamis-kerrat /osallistuja]]))</f>
        <v>0</v>
      </c>
      <c r="T527" s="356" t="str">
        <f>IF(Table_1[[#This Row],[SISÄLLÖN NIMI]]="","",IF(Table_1[[#This Row],[Toteutuminen]]="Ei osallistujia",0,IF(Table_1[[#This Row],[Toteutuminen]]="Peruttu",0,1)))</f>
        <v/>
      </c>
      <c r="U527" s="403"/>
      <c r="V527" s="404"/>
      <c r="W527" s="405"/>
      <c r="X527" s="387">
        <f>Table_1[[#This Row],[Kävijämäärä a) lapset]]+Table_1[[#This Row],[Kävijämäärä b) aikuiset]]</f>
        <v>0</v>
      </c>
      <c r="Y527" s="387">
        <f>IF(Table_1[[#This Row],[Kokonaiskävijämäärä]]&lt;1,0,Table_1[[#This Row],[Kävijämäärä a) lapset]]*Table_1[[#This Row],[Tapaamis-kerrat /osallistuja]])</f>
        <v>0</v>
      </c>
      <c r="Z527" s="387">
        <f>IF(Table_1[[#This Row],[Kokonaiskävijämäärä]]&lt;1,0,Table_1[[#This Row],[Kävijämäärä b) aikuiset]]*Table_1[[#This Row],[Tapaamis-kerrat /osallistuja]])</f>
        <v>0</v>
      </c>
      <c r="AA527" s="387">
        <f>IF(Table_1[[#This Row],[Kokonaiskävijämäärä]]&lt;1,0,Table_1[[#This Row],[Kokonaiskävijämäärä]]*Table_1[[#This Row],[Tapaamis-kerrat /osallistuja]])</f>
        <v>0</v>
      </c>
      <c r="AB527" s="379" t="s">
        <v>57</v>
      </c>
      <c r="AC527" s="418"/>
      <c r="AD527" s="456"/>
      <c r="AE527" s="464"/>
      <c r="AF527" s="388" t="s">
        <v>57</v>
      </c>
      <c r="AG527" s="389" t="s">
        <v>57</v>
      </c>
      <c r="AH527" s="390" t="s">
        <v>57</v>
      </c>
      <c r="AI527" s="390" t="s">
        <v>57</v>
      </c>
      <c r="AJ527" s="391" t="s">
        <v>56</v>
      </c>
      <c r="AK527" s="392" t="s">
        <v>57</v>
      </c>
      <c r="AL527" s="392" t="s">
        <v>57</v>
      </c>
      <c r="AM527" s="392" t="s">
        <v>57</v>
      </c>
      <c r="AN527" s="393" t="s">
        <v>57</v>
      </c>
      <c r="AO527" s="394" t="s">
        <v>57</v>
      </c>
    </row>
    <row r="528" spans="1:41" ht="15.75" customHeight="1" x14ac:dyDescent="0.3">
      <c r="A528" s="395"/>
      <c r="B528" s="372"/>
      <c r="C528" s="396" t="s">
        <v>43</v>
      </c>
      <c r="D528" s="374" t="str">
        <f>IF(Table_1[[#This Row],[SISÄLLÖN NIMI]]="","",1)</f>
        <v/>
      </c>
      <c r="E528" s="397"/>
      <c r="F528" s="397"/>
      <c r="G528" s="373" t="s">
        <v>57</v>
      </c>
      <c r="H528" s="376" t="s">
        <v>57</v>
      </c>
      <c r="I528" s="398" t="s">
        <v>57</v>
      </c>
      <c r="J528" s="378" t="s">
        <v>47</v>
      </c>
      <c r="K528" s="399" t="s">
        <v>57</v>
      </c>
      <c r="L528" s="379" t="s">
        <v>57</v>
      </c>
      <c r="M528" s="400"/>
      <c r="N528" s="401" t="s">
        <v>57</v>
      </c>
      <c r="O528" s="382"/>
      <c r="P528" s="400"/>
      <c r="Q528" s="400"/>
      <c r="R528" s="402"/>
      <c r="S528" s="384">
        <f>IF(Table_1[[#This Row],[Kesto (min) /tapaaminen]]&lt;1,0,(Table_1[[#This Row],[Sisältöjen määrä 
]]*Table_1[[#This Row],[Kesto (min) /tapaaminen]]*Table_1[[#This Row],[Tapaamis-kerrat /osallistuja]]))</f>
        <v>0</v>
      </c>
      <c r="T528" s="356" t="str">
        <f>IF(Table_1[[#This Row],[SISÄLLÖN NIMI]]="","",IF(Table_1[[#This Row],[Toteutuminen]]="Ei osallistujia",0,IF(Table_1[[#This Row],[Toteutuminen]]="Peruttu",0,1)))</f>
        <v/>
      </c>
      <c r="U528" s="403"/>
      <c r="V528" s="404"/>
      <c r="W528" s="405"/>
      <c r="X528" s="387">
        <f>Table_1[[#This Row],[Kävijämäärä a) lapset]]+Table_1[[#This Row],[Kävijämäärä b) aikuiset]]</f>
        <v>0</v>
      </c>
      <c r="Y528" s="387">
        <f>IF(Table_1[[#This Row],[Kokonaiskävijämäärä]]&lt;1,0,Table_1[[#This Row],[Kävijämäärä a) lapset]]*Table_1[[#This Row],[Tapaamis-kerrat /osallistuja]])</f>
        <v>0</v>
      </c>
      <c r="Z528" s="387">
        <f>IF(Table_1[[#This Row],[Kokonaiskävijämäärä]]&lt;1,0,Table_1[[#This Row],[Kävijämäärä b) aikuiset]]*Table_1[[#This Row],[Tapaamis-kerrat /osallistuja]])</f>
        <v>0</v>
      </c>
      <c r="AA528" s="387">
        <f>IF(Table_1[[#This Row],[Kokonaiskävijämäärä]]&lt;1,0,Table_1[[#This Row],[Kokonaiskävijämäärä]]*Table_1[[#This Row],[Tapaamis-kerrat /osallistuja]])</f>
        <v>0</v>
      </c>
      <c r="AB528" s="379" t="s">
        <v>57</v>
      </c>
      <c r="AC528" s="418"/>
      <c r="AD528" s="456"/>
      <c r="AE528" s="464"/>
      <c r="AF528" s="388" t="s">
        <v>57</v>
      </c>
      <c r="AG528" s="389" t="s">
        <v>57</v>
      </c>
      <c r="AH528" s="390" t="s">
        <v>57</v>
      </c>
      <c r="AI528" s="390" t="s">
        <v>57</v>
      </c>
      <c r="AJ528" s="391" t="s">
        <v>56</v>
      </c>
      <c r="AK528" s="392" t="s">
        <v>57</v>
      </c>
      <c r="AL528" s="392" t="s">
        <v>57</v>
      </c>
      <c r="AM528" s="392" t="s">
        <v>57</v>
      </c>
      <c r="AN528" s="393" t="s">
        <v>57</v>
      </c>
      <c r="AO528" s="394" t="s">
        <v>57</v>
      </c>
    </row>
    <row r="529" spans="1:41" ht="15.75" customHeight="1" x14ac:dyDescent="0.3">
      <c r="A529" s="395"/>
      <c r="B529" s="372"/>
      <c r="C529" s="396" t="s">
        <v>43</v>
      </c>
      <c r="D529" s="374" t="str">
        <f>IF(Table_1[[#This Row],[SISÄLLÖN NIMI]]="","",1)</f>
        <v/>
      </c>
      <c r="E529" s="397"/>
      <c r="F529" s="397"/>
      <c r="G529" s="373" t="s">
        <v>57</v>
      </c>
      <c r="H529" s="376" t="s">
        <v>57</v>
      </c>
      <c r="I529" s="398" t="s">
        <v>57</v>
      </c>
      <c r="J529" s="378" t="s">
        <v>47</v>
      </c>
      <c r="K529" s="399" t="s">
        <v>57</v>
      </c>
      <c r="L529" s="379" t="s">
        <v>57</v>
      </c>
      <c r="M529" s="400"/>
      <c r="N529" s="401" t="s">
        <v>57</v>
      </c>
      <c r="O529" s="382"/>
      <c r="P529" s="400"/>
      <c r="Q529" s="400"/>
      <c r="R529" s="402"/>
      <c r="S529" s="384">
        <f>IF(Table_1[[#This Row],[Kesto (min) /tapaaminen]]&lt;1,0,(Table_1[[#This Row],[Sisältöjen määrä 
]]*Table_1[[#This Row],[Kesto (min) /tapaaminen]]*Table_1[[#This Row],[Tapaamis-kerrat /osallistuja]]))</f>
        <v>0</v>
      </c>
      <c r="T529" s="356" t="str">
        <f>IF(Table_1[[#This Row],[SISÄLLÖN NIMI]]="","",IF(Table_1[[#This Row],[Toteutuminen]]="Ei osallistujia",0,IF(Table_1[[#This Row],[Toteutuminen]]="Peruttu",0,1)))</f>
        <v/>
      </c>
      <c r="U529" s="403"/>
      <c r="V529" s="404"/>
      <c r="W529" s="405"/>
      <c r="X529" s="387">
        <f>Table_1[[#This Row],[Kävijämäärä a) lapset]]+Table_1[[#This Row],[Kävijämäärä b) aikuiset]]</f>
        <v>0</v>
      </c>
      <c r="Y529" s="387">
        <f>IF(Table_1[[#This Row],[Kokonaiskävijämäärä]]&lt;1,0,Table_1[[#This Row],[Kävijämäärä a) lapset]]*Table_1[[#This Row],[Tapaamis-kerrat /osallistuja]])</f>
        <v>0</v>
      </c>
      <c r="Z529" s="387">
        <f>IF(Table_1[[#This Row],[Kokonaiskävijämäärä]]&lt;1,0,Table_1[[#This Row],[Kävijämäärä b) aikuiset]]*Table_1[[#This Row],[Tapaamis-kerrat /osallistuja]])</f>
        <v>0</v>
      </c>
      <c r="AA529" s="387">
        <f>IF(Table_1[[#This Row],[Kokonaiskävijämäärä]]&lt;1,0,Table_1[[#This Row],[Kokonaiskävijämäärä]]*Table_1[[#This Row],[Tapaamis-kerrat /osallistuja]])</f>
        <v>0</v>
      </c>
      <c r="AB529" s="379" t="s">
        <v>57</v>
      </c>
      <c r="AC529" s="418"/>
      <c r="AD529" s="456"/>
      <c r="AE529" s="464"/>
      <c r="AF529" s="388" t="s">
        <v>57</v>
      </c>
      <c r="AG529" s="389" t="s">
        <v>57</v>
      </c>
      <c r="AH529" s="390" t="s">
        <v>57</v>
      </c>
      <c r="AI529" s="390" t="s">
        <v>57</v>
      </c>
      <c r="AJ529" s="391" t="s">
        <v>56</v>
      </c>
      <c r="AK529" s="392" t="s">
        <v>57</v>
      </c>
      <c r="AL529" s="392" t="s">
        <v>57</v>
      </c>
      <c r="AM529" s="392" t="s">
        <v>57</v>
      </c>
      <c r="AN529" s="393" t="s">
        <v>57</v>
      </c>
      <c r="AO529" s="394" t="s">
        <v>57</v>
      </c>
    </row>
    <row r="530" spans="1:41" ht="15.75" customHeight="1" x14ac:dyDescent="0.3">
      <c r="A530" s="395"/>
      <c r="B530" s="372"/>
      <c r="C530" s="396" t="s">
        <v>43</v>
      </c>
      <c r="D530" s="374" t="str">
        <f>IF(Table_1[[#This Row],[SISÄLLÖN NIMI]]="","",1)</f>
        <v/>
      </c>
      <c r="E530" s="397"/>
      <c r="F530" s="397"/>
      <c r="G530" s="373" t="s">
        <v>57</v>
      </c>
      <c r="H530" s="376" t="s">
        <v>57</v>
      </c>
      <c r="I530" s="398" t="s">
        <v>57</v>
      </c>
      <c r="J530" s="378" t="s">
        <v>47</v>
      </c>
      <c r="K530" s="399" t="s">
        <v>57</v>
      </c>
      <c r="L530" s="379" t="s">
        <v>57</v>
      </c>
      <c r="M530" s="400"/>
      <c r="N530" s="401" t="s">
        <v>57</v>
      </c>
      <c r="O530" s="382"/>
      <c r="P530" s="400"/>
      <c r="Q530" s="400"/>
      <c r="R530" s="402"/>
      <c r="S530" s="384">
        <f>IF(Table_1[[#This Row],[Kesto (min) /tapaaminen]]&lt;1,0,(Table_1[[#This Row],[Sisältöjen määrä 
]]*Table_1[[#This Row],[Kesto (min) /tapaaminen]]*Table_1[[#This Row],[Tapaamis-kerrat /osallistuja]]))</f>
        <v>0</v>
      </c>
      <c r="T530" s="356" t="str">
        <f>IF(Table_1[[#This Row],[SISÄLLÖN NIMI]]="","",IF(Table_1[[#This Row],[Toteutuminen]]="Ei osallistujia",0,IF(Table_1[[#This Row],[Toteutuminen]]="Peruttu",0,1)))</f>
        <v/>
      </c>
      <c r="U530" s="403"/>
      <c r="V530" s="404"/>
      <c r="W530" s="405"/>
      <c r="X530" s="387">
        <f>Table_1[[#This Row],[Kävijämäärä a) lapset]]+Table_1[[#This Row],[Kävijämäärä b) aikuiset]]</f>
        <v>0</v>
      </c>
      <c r="Y530" s="387">
        <f>IF(Table_1[[#This Row],[Kokonaiskävijämäärä]]&lt;1,0,Table_1[[#This Row],[Kävijämäärä a) lapset]]*Table_1[[#This Row],[Tapaamis-kerrat /osallistuja]])</f>
        <v>0</v>
      </c>
      <c r="Z530" s="387">
        <f>IF(Table_1[[#This Row],[Kokonaiskävijämäärä]]&lt;1,0,Table_1[[#This Row],[Kävijämäärä b) aikuiset]]*Table_1[[#This Row],[Tapaamis-kerrat /osallistuja]])</f>
        <v>0</v>
      </c>
      <c r="AA530" s="387">
        <f>IF(Table_1[[#This Row],[Kokonaiskävijämäärä]]&lt;1,0,Table_1[[#This Row],[Kokonaiskävijämäärä]]*Table_1[[#This Row],[Tapaamis-kerrat /osallistuja]])</f>
        <v>0</v>
      </c>
      <c r="AB530" s="379" t="s">
        <v>57</v>
      </c>
      <c r="AC530" s="418"/>
      <c r="AD530" s="456"/>
      <c r="AE530" s="464"/>
      <c r="AF530" s="388" t="s">
        <v>57</v>
      </c>
      <c r="AG530" s="389" t="s">
        <v>57</v>
      </c>
      <c r="AH530" s="390" t="s">
        <v>57</v>
      </c>
      <c r="AI530" s="390" t="s">
        <v>57</v>
      </c>
      <c r="AJ530" s="391" t="s">
        <v>56</v>
      </c>
      <c r="AK530" s="392" t="s">
        <v>57</v>
      </c>
      <c r="AL530" s="392" t="s">
        <v>57</v>
      </c>
      <c r="AM530" s="392" t="s">
        <v>57</v>
      </c>
      <c r="AN530" s="393" t="s">
        <v>57</v>
      </c>
      <c r="AO530" s="394" t="s">
        <v>57</v>
      </c>
    </row>
    <row r="531" spans="1:41" ht="15.75" customHeight="1" x14ac:dyDescent="0.3">
      <c r="A531" s="395"/>
      <c r="B531" s="372"/>
      <c r="C531" s="396" t="s">
        <v>43</v>
      </c>
      <c r="D531" s="374" t="str">
        <f>IF(Table_1[[#This Row],[SISÄLLÖN NIMI]]="","",1)</f>
        <v/>
      </c>
      <c r="E531" s="397"/>
      <c r="F531" s="397"/>
      <c r="G531" s="373" t="s">
        <v>57</v>
      </c>
      <c r="H531" s="376" t="s">
        <v>57</v>
      </c>
      <c r="I531" s="398" t="s">
        <v>57</v>
      </c>
      <c r="J531" s="378" t="s">
        <v>47</v>
      </c>
      <c r="K531" s="399" t="s">
        <v>57</v>
      </c>
      <c r="L531" s="379" t="s">
        <v>57</v>
      </c>
      <c r="M531" s="400"/>
      <c r="N531" s="401" t="s">
        <v>57</v>
      </c>
      <c r="O531" s="382"/>
      <c r="P531" s="400"/>
      <c r="Q531" s="400"/>
      <c r="R531" s="402"/>
      <c r="S531" s="384">
        <f>IF(Table_1[[#This Row],[Kesto (min) /tapaaminen]]&lt;1,0,(Table_1[[#This Row],[Sisältöjen määrä 
]]*Table_1[[#This Row],[Kesto (min) /tapaaminen]]*Table_1[[#This Row],[Tapaamis-kerrat /osallistuja]]))</f>
        <v>0</v>
      </c>
      <c r="T531" s="356" t="str">
        <f>IF(Table_1[[#This Row],[SISÄLLÖN NIMI]]="","",IF(Table_1[[#This Row],[Toteutuminen]]="Ei osallistujia",0,IF(Table_1[[#This Row],[Toteutuminen]]="Peruttu",0,1)))</f>
        <v/>
      </c>
      <c r="U531" s="403"/>
      <c r="V531" s="404"/>
      <c r="W531" s="405"/>
      <c r="X531" s="387">
        <f>Table_1[[#This Row],[Kävijämäärä a) lapset]]+Table_1[[#This Row],[Kävijämäärä b) aikuiset]]</f>
        <v>0</v>
      </c>
      <c r="Y531" s="387">
        <f>IF(Table_1[[#This Row],[Kokonaiskävijämäärä]]&lt;1,0,Table_1[[#This Row],[Kävijämäärä a) lapset]]*Table_1[[#This Row],[Tapaamis-kerrat /osallistuja]])</f>
        <v>0</v>
      </c>
      <c r="Z531" s="387">
        <f>IF(Table_1[[#This Row],[Kokonaiskävijämäärä]]&lt;1,0,Table_1[[#This Row],[Kävijämäärä b) aikuiset]]*Table_1[[#This Row],[Tapaamis-kerrat /osallistuja]])</f>
        <v>0</v>
      </c>
      <c r="AA531" s="387">
        <f>IF(Table_1[[#This Row],[Kokonaiskävijämäärä]]&lt;1,0,Table_1[[#This Row],[Kokonaiskävijämäärä]]*Table_1[[#This Row],[Tapaamis-kerrat /osallistuja]])</f>
        <v>0</v>
      </c>
      <c r="AB531" s="379" t="s">
        <v>57</v>
      </c>
      <c r="AC531" s="418"/>
      <c r="AD531" s="456"/>
      <c r="AE531" s="464"/>
      <c r="AF531" s="388" t="s">
        <v>57</v>
      </c>
      <c r="AG531" s="389" t="s">
        <v>57</v>
      </c>
      <c r="AH531" s="390" t="s">
        <v>57</v>
      </c>
      <c r="AI531" s="390" t="s">
        <v>57</v>
      </c>
      <c r="AJ531" s="391" t="s">
        <v>56</v>
      </c>
      <c r="AK531" s="392" t="s">
        <v>57</v>
      </c>
      <c r="AL531" s="392" t="s">
        <v>57</v>
      </c>
      <c r="AM531" s="392" t="s">
        <v>57</v>
      </c>
      <c r="AN531" s="393" t="s">
        <v>57</v>
      </c>
      <c r="AO531" s="394" t="s">
        <v>57</v>
      </c>
    </row>
    <row r="532" spans="1:41" ht="15.75" customHeight="1" x14ac:dyDescent="0.3">
      <c r="A532" s="395"/>
      <c r="B532" s="372"/>
      <c r="C532" s="396" t="s">
        <v>43</v>
      </c>
      <c r="D532" s="374" t="str">
        <f>IF(Table_1[[#This Row],[SISÄLLÖN NIMI]]="","",1)</f>
        <v/>
      </c>
      <c r="E532" s="397"/>
      <c r="F532" s="397"/>
      <c r="G532" s="373" t="s">
        <v>57</v>
      </c>
      <c r="H532" s="376" t="s">
        <v>57</v>
      </c>
      <c r="I532" s="398" t="s">
        <v>57</v>
      </c>
      <c r="J532" s="378" t="s">
        <v>47</v>
      </c>
      <c r="K532" s="399" t="s">
        <v>57</v>
      </c>
      <c r="L532" s="379" t="s">
        <v>57</v>
      </c>
      <c r="M532" s="400"/>
      <c r="N532" s="401" t="s">
        <v>57</v>
      </c>
      <c r="O532" s="382"/>
      <c r="P532" s="400"/>
      <c r="Q532" s="400"/>
      <c r="R532" s="402"/>
      <c r="S532" s="384">
        <f>IF(Table_1[[#This Row],[Kesto (min) /tapaaminen]]&lt;1,0,(Table_1[[#This Row],[Sisältöjen määrä 
]]*Table_1[[#This Row],[Kesto (min) /tapaaminen]]*Table_1[[#This Row],[Tapaamis-kerrat /osallistuja]]))</f>
        <v>0</v>
      </c>
      <c r="T532" s="356" t="str">
        <f>IF(Table_1[[#This Row],[SISÄLLÖN NIMI]]="","",IF(Table_1[[#This Row],[Toteutuminen]]="Ei osallistujia",0,IF(Table_1[[#This Row],[Toteutuminen]]="Peruttu",0,1)))</f>
        <v/>
      </c>
      <c r="U532" s="403"/>
      <c r="V532" s="404"/>
      <c r="W532" s="405"/>
      <c r="X532" s="387">
        <f>Table_1[[#This Row],[Kävijämäärä a) lapset]]+Table_1[[#This Row],[Kävijämäärä b) aikuiset]]</f>
        <v>0</v>
      </c>
      <c r="Y532" s="387">
        <f>IF(Table_1[[#This Row],[Kokonaiskävijämäärä]]&lt;1,0,Table_1[[#This Row],[Kävijämäärä a) lapset]]*Table_1[[#This Row],[Tapaamis-kerrat /osallistuja]])</f>
        <v>0</v>
      </c>
      <c r="Z532" s="387">
        <f>IF(Table_1[[#This Row],[Kokonaiskävijämäärä]]&lt;1,0,Table_1[[#This Row],[Kävijämäärä b) aikuiset]]*Table_1[[#This Row],[Tapaamis-kerrat /osallistuja]])</f>
        <v>0</v>
      </c>
      <c r="AA532" s="387">
        <f>IF(Table_1[[#This Row],[Kokonaiskävijämäärä]]&lt;1,0,Table_1[[#This Row],[Kokonaiskävijämäärä]]*Table_1[[#This Row],[Tapaamis-kerrat /osallistuja]])</f>
        <v>0</v>
      </c>
      <c r="AB532" s="379" t="s">
        <v>57</v>
      </c>
      <c r="AC532" s="418"/>
      <c r="AD532" s="456"/>
      <c r="AE532" s="464"/>
      <c r="AF532" s="388" t="s">
        <v>57</v>
      </c>
      <c r="AG532" s="389" t="s">
        <v>57</v>
      </c>
      <c r="AH532" s="390" t="s">
        <v>57</v>
      </c>
      <c r="AI532" s="390" t="s">
        <v>57</v>
      </c>
      <c r="AJ532" s="391" t="s">
        <v>56</v>
      </c>
      <c r="AK532" s="392" t="s">
        <v>57</v>
      </c>
      <c r="AL532" s="392" t="s">
        <v>57</v>
      </c>
      <c r="AM532" s="392" t="s">
        <v>57</v>
      </c>
      <c r="AN532" s="393" t="s">
        <v>57</v>
      </c>
      <c r="AO532" s="394" t="s">
        <v>57</v>
      </c>
    </row>
    <row r="533" spans="1:41" ht="15.75" customHeight="1" x14ac:dyDescent="0.3">
      <c r="A533" s="395"/>
      <c r="B533" s="372"/>
      <c r="C533" s="396" t="s">
        <v>43</v>
      </c>
      <c r="D533" s="374" t="str">
        <f>IF(Table_1[[#This Row],[SISÄLLÖN NIMI]]="","",1)</f>
        <v/>
      </c>
      <c r="E533" s="397"/>
      <c r="F533" s="397"/>
      <c r="G533" s="373" t="s">
        <v>57</v>
      </c>
      <c r="H533" s="376" t="s">
        <v>57</v>
      </c>
      <c r="I533" s="398" t="s">
        <v>57</v>
      </c>
      <c r="J533" s="378" t="s">
        <v>47</v>
      </c>
      <c r="K533" s="399" t="s">
        <v>57</v>
      </c>
      <c r="L533" s="379" t="s">
        <v>57</v>
      </c>
      <c r="M533" s="400"/>
      <c r="N533" s="401" t="s">
        <v>57</v>
      </c>
      <c r="O533" s="382"/>
      <c r="P533" s="400"/>
      <c r="Q533" s="400"/>
      <c r="R533" s="402"/>
      <c r="S533" s="384">
        <f>IF(Table_1[[#This Row],[Kesto (min) /tapaaminen]]&lt;1,0,(Table_1[[#This Row],[Sisältöjen määrä 
]]*Table_1[[#This Row],[Kesto (min) /tapaaminen]]*Table_1[[#This Row],[Tapaamis-kerrat /osallistuja]]))</f>
        <v>0</v>
      </c>
      <c r="T533" s="356" t="str">
        <f>IF(Table_1[[#This Row],[SISÄLLÖN NIMI]]="","",IF(Table_1[[#This Row],[Toteutuminen]]="Ei osallistujia",0,IF(Table_1[[#This Row],[Toteutuminen]]="Peruttu",0,1)))</f>
        <v/>
      </c>
      <c r="U533" s="403"/>
      <c r="V533" s="404"/>
      <c r="W533" s="405"/>
      <c r="X533" s="387">
        <f>Table_1[[#This Row],[Kävijämäärä a) lapset]]+Table_1[[#This Row],[Kävijämäärä b) aikuiset]]</f>
        <v>0</v>
      </c>
      <c r="Y533" s="387">
        <f>IF(Table_1[[#This Row],[Kokonaiskävijämäärä]]&lt;1,0,Table_1[[#This Row],[Kävijämäärä a) lapset]]*Table_1[[#This Row],[Tapaamis-kerrat /osallistuja]])</f>
        <v>0</v>
      </c>
      <c r="Z533" s="387">
        <f>IF(Table_1[[#This Row],[Kokonaiskävijämäärä]]&lt;1,0,Table_1[[#This Row],[Kävijämäärä b) aikuiset]]*Table_1[[#This Row],[Tapaamis-kerrat /osallistuja]])</f>
        <v>0</v>
      </c>
      <c r="AA533" s="387">
        <f>IF(Table_1[[#This Row],[Kokonaiskävijämäärä]]&lt;1,0,Table_1[[#This Row],[Kokonaiskävijämäärä]]*Table_1[[#This Row],[Tapaamis-kerrat /osallistuja]])</f>
        <v>0</v>
      </c>
      <c r="AB533" s="379" t="s">
        <v>57</v>
      </c>
      <c r="AC533" s="418"/>
      <c r="AD533" s="456"/>
      <c r="AE533" s="464"/>
      <c r="AF533" s="388" t="s">
        <v>57</v>
      </c>
      <c r="AG533" s="389" t="s">
        <v>57</v>
      </c>
      <c r="AH533" s="390" t="s">
        <v>57</v>
      </c>
      <c r="AI533" s="390" t="s">
        <v>57</v>
      </c>
      <c r="AJ533" s="391" t="s">
        <v>56</v>
      </c>
      <c r="AK533" s="392" t="s">
        <v>57</v>
      </c>
      <c r="AL533" s="392" t="s">
        <v>57</v>
      </c>
      <c r="AM533" s="392" t="s">
        <v>57</v>
      </c>
      <c r="AN533" s="393" t="s">
        <v>57</v>
      </c>
      <c r="AO533" s="394" t="s">
        <v>57</v>
      </c>
    </row>
    <row r="534" spans="1:41" ht="15.75" customHeight="1" x14ac:dyDescent="0.3">
      <c r="A534" s="395"/>
      <c r="B534" s="372"/>
      <c r="C534" s="396" t="s">
        <v>43</v>
      </c>
      <c r="D534" s="374" t="str">
        <f>IF(Table_1[[#This Row],[SISÄLLÖN NIMI]]="","",1)</f>
        <v/>
      </c>
      <c r="E534" s="397"/>
      <c r="F534" s="397"/>
      <c r="G534" s="373" t="s">
        <v>57</v>
      </c>
      <c r="H534" s="376" t="s">
        <v>57</v>
      </c>
      <c r="I534" s="398" t="s">
        <v>57</v>
      </c>
      <c r="J534" s="378" t="s">
        <v>47</v>
      </c>
      <c r="K534" s="399" t="s">
        <v>57</v>
      </c>
      <c r="L534" s="379" t="s">
        <v>57</v>
      </c>
      <c r="M534" s="400"/>
      <c r="N534" s="401" t="s">
        <v>57</v>
      </c>
      <c r="O534" s="382"/>
      <c r="P534" s="400"/>
      <c r="Q534" s="400"/>
      <c r="R534" s="402"/>
      <c r="S534" s="384">
        <f>IF(Table_1[[#This Row],[Kesto (min) /tapaaminen]]&lt;1,0,(Table_1[[#This Row],[Sisältöjen määrä 
]]*Table_1[[#This Row],[Kesto (min) /tapaaminen]]*Table_1[[#This Row],[Tapaamis-kerrat /osallistuja]]))</f>
        <v>0</v>
      </c>
      <c r="T534" s="356" t="str">
        <f>IF(Table_1[[#This Row],[SISÄLLÖN NIMI]]="","",IF(Table_1[[#This Row],[Toteutuminen]]="Ei osallistujia",0,IF(Table_1[[#This Row],[Toteutuminen]]="Peruttu",0,1)))</f>
        <v/>
      </c>
      <c r="U534" s="403"/>
      <c r="V534" s="404"/>
      <c r="W534" s="405"/>
      <c r="X534" s="387">
        <f>Table_1[[#This Row],[Kävijämäärä a) lapset]]+Table_1[[#This Row],[Kävijämäärä b) aikuiset]]</f>
        <v>0</v>
      </c>
      <c r="Y534" s="387">
        <f>IF(Table_1[[#This Row],[Kokonaiskävijämäärä]]&lt;1,0,Table_1[[#This Row],[Kävijämäärä a) lapset]]*Table_1[[#This Row],[Tapaamis-kerrat /osallistuja]])</f>
        <v>0</v>
      </c>
      <c r="Z534" s="387">
        <f>IF(Table_1[[#This Row],[Kokonaiskävijämäärä]]&lt;1,0,Table_1[[#This Row],[Kävijämäärä b) aikuiset]]*Table_1[[#This Row],[Tapaamis-kerrat /osallistuja]])</f>
        <v>0</v>
      </c>
      <c r="AA534" s="387">
        <f>IF(Table_1[[#This Row],[Kokonaiskävijämäärä]]&lt;1,0,Table_1[[#This Row],[Kokonaiskävijämäärä]]*Table_1[[#This Row],[Tapaamis-kerrat /osallistuja]])</f>
        <v>0</v>
      </c>
      <c r="AB534" s="379" t="s">
        <v>57</v>
      </c>
      <c r="AC534" s="418"/>
      <c r="AD534" s="456"/>
      <c r="AE534" s="464"/>
      <c r="AF534" s="388" t="s">
        <v>57</v>
      </c>
      <c r="AG534" s="389" t="s">
        <v>57</v>
      </c>
      <c r="AH534" s="390" t="s">
        <v>57</v>
      </c>
      <c r="AI534" s="390" t="s">
        <v>57</v>
      </c>
      <c r="AJ534" s="391" t="s">
        <v>56</v>
      </c>
      <c r="AK534" s="392" t="s">
        <v>57</v>
      </c>
      <c r="AL534" s="392" t="s">
        <v>57</v>
      </c>
      <c r="AM534" s="392" t="s">
        <v>57</v>
      </c>
      <c r="AN534" s="393" t="s">
        <v>57</v>
      </c>
      <c r="AO534" s="394" t="s">
        <v>57</v>
      </c>
    </row>
    <row r="535" spans="1:41" ht="15.75" customHeight="1" x14ac:dyDescent="0.3">
      <c r="A535" s="395"/>
      <c r="B535" s="372"/>
      <c r="C535" s="396" t="s">
        <v>43</v>
      </c>
      <c r="D535" s="374" t="str">
        <f>IF(Table_1[[#This Row],[SISÄLLÖN NIMI]]="","",1)</f>
        <v/>
      </c>
      <c r="E535" s="397"/>
      <c r="F535" s="397"/>
      <c r="G535" s="373" t="s">
        <v>57</v>
      </c>
      <c r="H535" s="376" t="s">
        <v>57</v>
      </c>
      <c r="I535" s="398" t="s">
        <v>57</v>
      </c>
      <c r="J535" s="378" t="s">
        <v>47</v>
      </c>
      <c r="K535" s="399" t="s">
        <v>57</v>
      </c>
      <c r="L535" s="379" t="s">
        <v>57</v>
      </c>
      <c r="M535" s="400"/>
      <c r="N535" s="401" t="s">
        <v>57</v>
      </c>
      <c r="O535" s="382"/>
      <c r="P535" s="400"/>
      <c r="Q535" s="400"/>
      <c r="R535" s="402"/>
      <c r="S535" s="384">
        <f>IF(Table_1[[#This Row],[Kesto (min) /tapaaminen]]&lt;1,0,(Table_1[[#This Row],[Sisältöjen määrä 
]]*Table_1[[#This Row],[Kesto (min) /tapaaminen]]*Table_1[[#This Row],[Tapaamis-kerrat /osallistuja]]))</f>
        <v>0</v>
      </c>
      <c r="T535" s="356" t="str">
        <f>IF(Table_1[[#This Row],[SISÄLLÖN NIMI]]="","",IF(Table_1[[#This Row],[Toteutuminen]]="Ei osallistujia",0,IF(Table_1[[#This Row],[Toteutuminen]]="Peruttu",0,1)))</f>
        <v/>
      </c>
      <c r="U535" s="403"/>
      <c r="V535" s="404"/>
      <c r="W535" s="405"/>
      <c r="X535" s="387">
        <f>Table_1[[#This Row],[Kävijämäärä a) lapset]]+Table_1[[#This Row],[Kävijämäärä b) aikuiset]]</f>
        <v>0</v>
      </c>
      <c r="Y535" s="387">
        <f>IF(Table_1[[#This Row],[Kokonaiskävijämäärä]]&lt;1,0,Table_1[[#This Row],[Kävijämäärä a) lapset]]*Table_1[[#This Row],[Tapaamis-kerrat /osallistuja]])</f>
        <v>0</v>
      </c>
      <c r="Z535" s="387">
        <f>IF(Table_1[[#This Row],[Kokonaiskävijämäärä]]&lt;1,0,Table_1[[#This Row],[Kävijämäärä b) aikuiset]]*Table_1[[#This Row],[Tapaamis-kerrat /osallistuja]])</f>
        <v>0</v>
      </c>
      <c r="AA535" s="387">
        <f>IF(Table_1[[#This Row],[Kokonaiskävijämäärä]]&lt;1,0,Table_1[[#This Row],[Kokonaiskävijämäärä]]*Table_1[[#This Row],[Tapaamis-kerrat /osallistuja]])</f>
        <v>0</v>
      </c>
      <c r="AB535" s="379" t="s">
        <v>57</v>
      </c>
      <c r="AC535" s="418"/>
      <c r="AD535" s="456"/>
      <c r="AE535" s="464"/>
      <c r="AF535" s="388" t="s">
        <v>57</v>
      </c>
      <c r="AG535" s="389" t="s">
        <v>57</v>
      </c>
      <c r="AH535" s="390" t="s">
        <v>57</v>
      </c>
      <c r="AI535" s="390" t="s">
        <v>57</v>
      </c>
      <c r="AJ535" s="391" t="s">
        <v>56</v>
      </c>
      <c r="AK535" s="392" t="s">
        <v>57</v>
      </c>
      <c r="AL535" s="392" t="s">
        <v>57</v>
      </c>
      <c r="AM535" s="392" t="s">
        <v>57</v>
      </c>
      <c r="AN535" s="393" t="s">
        <v>57</v>
      </c>
      <c r="AO535" s="394" t="s">
        <v>57</v>
      </c>
    </row>
    <row r="536" spans="1:41" ht="15.75" customHeight="1" x14ac:dyDescent="0.3">
      <c r="A536" s="395"/>
      <c r="B536" s="372"/>
      <c r="C536" s="396" t="s">
        <v>43</v>
      </c>
      <c r="D536" s="374" t="str">
        <f>IF(Table_1[[#This Row],[SISÄLLÖN NIMI]]="","",1)</f>
        <v/>
      </c>
      <c r="E536" s="397"/>
      <c r="F536" s="397"/>
      <c r="G536" s="373" t="s">
        <v>57</v>
      </c>
      <c r="H536" s="376" t="s">
        <v>57</v>
      </c>
      <c r="I536" s="398" t="s">
        <v>57</v>
      </c>
      <c r="J536" s="378" t="s">
        <v>47</v>
      </c>
      <c r="K536" s="399" t="s">
        <v>57</v>
      </c>
      <c r="L536" s="379" t="s">
        <v>57</v>
      </c>
      <c r="M536" s="400"/>
      <c r="N536" s="401" t="s">
        <v>57</v>
      </c>
      <c r="O536" s="382"/>
      <c r="P536" s="400"/>
      <c r="Q536" s="400"/>
      <c r="R536" s="402"/>
      <c r="S536" s="384">
        <f>IF(Table_1[[#This Row],[Kesto (min) /tapaaminen]]&lt;1,0,(Table_1[[#This Row],[Sisältöjen määrä 
]]*Table_1[[#This Row],[Kesto (min) /tapaaminen]]*Table_1[[#This Row],[Tapaamis-kerrat /osallistuja]]))</f>
        <v>0</v>
      </c>
      <c r="T536" s="356" t="str">
        <f>IF(Table_1[[#This Row],[SISÄLLÖN NIMI]]="","",IF(Table_1[[#This Row],[Toteutuminen]]="Ei osallistujia",0,IF(Table_1[[#This Row],[Toteutuminen]]="Peruttu",0,1)))</f>
        <v/>
      </c>
      <c r="U536" s="403"/>
      <c r="V536" s="404"/>
      <c r="W536" s="405"/>
      <c r="X536" s="387">
        <f>Table_1[[#This Row],[Kävijämäärä a) lapset]]+Table_1[[#This Row],[Kävijämäärä b) aikuiset]]</f>
        <v>0</v>
      </c>
      <c r="Y536" s="387">
        <f>IF(Table_1[[#This Row],[Kokonaiskävijämäärä]]&lt;1,0,Table_1[[#This Row],[Kävijämäärä a) lapset]]*Table_1[[#This Row],[Tapaamis-kerrat /osallistuja]])</f>
        <v>0</v>
      </c>
      <c r="Z536" s="387">
        <f>IF(Table_1[[#This Row],[Kokonaiskävijämäärä]]&lt;1,0,Table_1[[#This Row],[Kävijämäärä b) aikuiset]]*Table_1[[#This Row],[Tapaamis-kerrat /osallistuja]])</f>
        <v>0</v>
      </c>
      <c r="AA536" s="387">
        <f>IF(Table_1[[#This Row],[Kokonaiskävijämäärä]]&lt;1,0,Table_1[[#This Row],[Kokonaiskävijämäärä]]*Table_1[[#This Row],[Tapaamis-kerrat /osallistuja]])</f>
        <v>0</v>
      </c>
      <c r="AB536" s="379" t="s">
        <v>57</v>
      </c>
      <c r="AC536" s="418"/>
      <c r="AD536" s="456"/>
      <c r="AE536" s="464"/>
      <c r="AF536" s="388" t="s">
        <v>57</v>
      </c>
      <c r="AG536" s="389" t="s">
        <v>57</v>
      </c>
      <c r="AH536" s="390" t="s">
        <v>57</v>
      </c>
      <c r="AI536" s="390" t="s">
        <v>57</v>
      </c>
      <c r="AJ536" s="391" t="s">
        <v>56</v>
      </c>
      <c r="AK536" s="392" t="s">
        <v>57</v>
      </c>
      <c r="AL536" s="392" t="s">
        <v>57</v>
      </c>
      <c r="AM536" s="392" t="s">
        <v>57</v>
      </c>
      <c r="AN536" s="393" t="s">
        <v>57</v>
      </c>
      <c r="AO536" s="394" t="s">
        <v>57</v>
      </c>
    </row>
    <row r="537" spans="1:41" ht="15.75" customHeight="1" x14ac:dyDescent="0.3">
      <c r="A537" s="395"/>
      <c r="B537" s="372"/>
      <c r="C537" s="396" t="s">
        <v>43</v>
      </c>
      <c r="D537" s="374" t="str">
        <f>IF(Table_1[[#This Row],[SISÄLLÖN NIMI]]="","",1)</f>
        <v/>
      </c>
      <c r="E537" s="397"/>
      <c r="F537" s="397"/>
      <c r="G537" s="373" t="s">
        <v>57</v>
      </c>
      <c r="H537" s="376" t="s">
        <v>57</v>
      </c>
      <c r="I537" s="398" t="s">
        <v>57</v>
      </c>
      <c r="J537" s="378" t="s">
        <v>47</v>
      </c>
      <c r="K537" s="399" t="s">
        <v>57</v>
      </c>
      <c r="L537" s="379" t="s">
        <v>57</v>
      </c>
      <c r="M537" s="400"/>
      <c r="N537" s="401" t="s">
        <v>57</v>
      </c>
      <c r="O537" s="382"/>
      <c r="P537" s="400"/>
      <c r="Q537" s="400"/>
      <c r="R537" s="402"/>
      <c r="S537" s="384">
        <f>IF(Table_1[[#This Row],[Kesto (min) /tapaaminen]]&lt;1,0,(Table_1[[#This Row],[Sisältöjen määrä 
]]*Table_1[[#This Row],[Kesto (min) /tapaaminen]]*Table_1[[#This Row],[Tapaamis-kerrat /osallistuja]]))</f>
        <v>0</v>
      </c>
      <c r="T537" s="356" t="str">
        <f>IF(Table_1[[#This Row],[SISÄLLÖN NIMI]]="","",IF(Table_1[[#This Row],[Toteutuminen]]="Ei osallistujia",0,IF(Table_1[[#This Row],[Toteutuminen]]="Peruttu",0,1)))</f>
        <v/>
      </c>
      <c r="U537" s="403"/>
      <c r="V537" s="404"/>
      <c r="W537" s="405"/>
      <c r="X537" s="387">
        <f>Table_1[[#This Row],[Kävijämäärä a) lapset]]+Table_1[[#This Row],[Kävijämäärä b) aikuiset]]</f>
        <v>0</v>
      </c>
      <c r="Y537" s="387">
        <f>IF(Table_1[[#This Row],[Kokonaiskävijämäärä]]&lt;1,0,Table_1[[#This Row],[Kävijämäärä a) lapset]]*Table_1[[#This Row],[Tapaamis-kerrat /osallistuja]])</f>
        <v>0</v>
      </c>
      <c r="Z537" s="387">
        <f>IF(Table_1[[#This Row],[Kokonaiskävijämäärä]]&lt;1,0,Table_1[[#This Row],[Kävijämäärä b) aikuiset]]*Table_1[[#This Row],[Tapaamis-kerrat /osallistuja]])</f>
        <v>0</v>
      </c>
      <c r="AA537" s="387">
        <f>IF(Table_1[[#This Row],[Kokonaiskävijämäärä]]&lt;1,0,Table_1[[#This Row],[Kokonaiskävijämäärä]]*Table_1[[#This Row],[Tapaamis-kerrat /osallistuja]])</f>
        <v>0</v>
      </c>
      <c r="AB537" s="379" t="s">
        <v>57</v>
      </c>
      <c r="AC537" s="418"/>
      <c r="AD537" s="456"/>
      <c r="AE537" s="464"/>
      <c r="AF537" s="388" t="s">
        <v>57</v>
      </c>
      <c r="AG537" s="389" t="s">
        <v>57</v>
      </c>
      <c r="AH537" s="390" t="s">
        <v>57</v>
      </c>
      <c r="AI537" s="390" t="s">
        <v>57</v>
      </c>
      <c r="AJ537" s="391" t="s">
        <v>56</v>
      </c>
      <c r="AK537" s="392" t="s">
        <v>57</v>
      </c>
      <c r="AL537" s="392" t="s">
        <v>57</v>
      </c>
      <c r="AM537" s="392" t="s">
        <v>57</v>
      </c>
      <c r="AN537" s="393" t="s">
        <v>57</v>
      </c>
      <c r="AO537" s="394" t="s">
        <v>57</v>
      </c>
    </row>
    <row r="538" spans="1:41" ht="15.75" customHeight="1" x14ac:dyDescent="0.3">
      <c r="A538" s="395"/>
      <c r="B538" s="372"/>
      <c r="C538" s="396" t="s">
        <v>43</v>
      </c>
      <c r="D538" s="374" t="str">
        <f>IF(Table_1[[#This Row],[SISÄLLÖN NIMI]]="","",1)</f>
        <v/>
      </c>
      <c r="E538" s="397"/>
      <c r="F538" s="397"/>
      <c r="G538" s="373" t="s">
        <v>57</v>
      </c>
      <c r="H538" s="376" t="s">
        <v>57</v>
      </c>
      <c r="I538" s="398" t="s">
        <v>57</v>
      </c>
      <c r="J538" s="378" t="s">
        <v>47</v>
      </c>
      <c r="K538" s="399" t="s">
        <v>57</v>
      </c>
      <c r="L538" s="379" t="s">
        <v>57</v>
      </c>
      <c r="M538" s="400"/>
      <c r="N538" s="401" t="s">
        <v>57</v>
      </c>
      <c r="O538" s="382"/>
      <c r="P538" s="400"/>
      <c r="Q538" s="400"/>
      <c r="R538" s="402"/>
      <c r="S538" s="384">
        <f>IF(Table_1[[#This Row],[Kesto (min) /tapaaminen]]&lt;1,0,(Table_1[[#This Row],[Sisältöjen määrä 
]]*Table_1[[#This Row],[Kesto (min) /tapaaminen]]*Table_1[[#This Row],[Tapaamis-kerrat /osallistuja]]))</f>
        <v>0</v>
      </c>
      <c r="T538" s="356" t="str">
        <f>IF(Table_1[[#This Row],[SISÄLLÖN NIMI]]="","",IF(Table_1[[#This Row],[Toteutuminen]]="Ei osallistujia",0,IF(Table_1[[#This Row],[Toteutuminen]]="Peruttu",0,1)))</f>
        <v/>
      </c>
      <c r="U538" s="403"/>
      <c r="V538" s="404"/>
      <c r="W538" s="405"/>
      <c r="X538" s="387">
        <f>Table_1[[#This Row],[Kävijämäärä a) lapset]]+Table_1[[#This Row],[Kävijämäärä b) aikuiset]]</f>
        <v>0</v>
      </c>
      <c r="Y538" s="387">
        <f>IF(Table_1[[#This Row],[Kokonaiskävijämäärä]]&lt;1,0,Table_1[[#This Row],[Kävijämäärä a) lapset]]*Table_1[[#This Row],[Tapaamis-kerrat /osallistuja]])</f>
        <v>0</v>
      </c>
      <c r="Z538" s="387">
        <f>IF(Table_1[[#This Row],[Kokonaiskävijämäärä]]&lt;1,0,Table_1[[#This Row],[Kävijämäärä b) aikuiset]]*Table_1[[#This Row],[Tapaamis-kerrat /osallistuja]])</f>
        <v>0</v>
      </c>
      <c r="AA538" s="387">
        <f>IF(Table_1[[#This Row],[Kokonaiskävijämäärä]]&lt;1,0,Table_1[[#This Row],[Kokonaiskävijämäärä]]*Table_1[[#This Row],[Tapaamis-kerrat /osallistuja]])</f>
        <v>0</v>
      </c>
      <c r="AB538" s="379" t="s">
        <v>57</v>
      </c>
      <c r="AC538" s="418"/>
      <c r="AD538" s="456"/>
      <c r="AE538" s="464"/>
      <c r="AF538" s="388" t="s">
        <v>57</v>
      </c>
      <c r="AG538" s="389" t="s">
        <v>57</v>
      </c>
      <c r="AH538" s="390" t="s">
        <v>57</v>
      </c>
      <c r="AI538" s="390" t="s">
        <v>57</v>
      </c>
      <c r="AJ538" s="391" t="s">
        <v>56</v>
      </c>
      <c r="AK538" s="392" t="s">
        <v>57</v>
      </c>
      <c r="AL538" s="392" t="s">
        <v>57</v>
      </c>
      <c r="AM538" s="392" t="s">
        <v>57</v>
      </c>
      <c r="AN538" s="393" t="s">
        <v>57</v>
      </c>
      <c r="AO538" s="394" t="s">
        <v>57</v>
      </c>
    </row>
    <row r="539" spans="1:41" ht="15.75" customHeight="1" x14ac:dyDescent="0.3">
      <c r="A539" s="395"/>
      <c r="B539" s="372"/>
      <c r="C539" s="396" t="s">
        <v>43</v>
      </c>
      <c r="D539" s="374" t="str">
        <f>IF(Table_1[[#This Row],[SISÄLLÖN NIMI]]="","",1)</f>
        <v/>
      </c>
      <c r="E539" s="397"/>
      <c r="F539" s="397"/>
      <c r="G539" s="373" t="s">
        <v>57</v>
      </c>
      <c r="H539" s="376" t="s">
        <v>57</v>
      </c>
      <c r="I539" s="398" t="s">
        <v>57</v>
      </c>
      <c r="J539" s="378" t="s">
        <v>47</v>
      </c>
      <c r="K539" s="399" t="s">
        <v>57</v>
      </c>
      <c r="L539" s="379" t="s">
        <v>57</v>
      </c>
      <c r="M539" s="400"/>
      <c r="N539" s="401" t="s">
        <v>57</v>
      </c>
      <c r="O539" s="382"/>
      <c r="P539" s="400"/>
      <c r="Q539" s="400"/>
      <c r="R539" s="402"/>
      <c r="S539" s="384">
        <f>IF(Table_1[[#This Row],[Kesto (min) /tapaaminen]]&lt;1,0,(Table_1[[#This Row],[Sisältöjen määrä 
]]*Table_1[[#This Row],[Kesto (min) /tapaaminen]]*Table_1[[#This Row],[Tapaamis-kerrat /osallistuja]]))</f>
        <v>0</v>
      </c>
      <c r="T539" s="356" t="str">
        <f>IF(Table_1[[#This Row],[SISÄLLÖN NIMI]]="","",IF(Table_1[[#This Row],[Toteutuminen]]="Ei osallistujia",0,IF(Table_1[[#This Row],[Toteutuminen]]="Peruttu",0,1)))</f>
        <v/>
      </c>
      <c r="U539" s="403"/>
      <c r="V539" s="404"/>
      <c r="W539" s="405"/>
      <c r="X539" s="387">
        <f>Table_1[[#This Row],[Kävijämäärä a) lapset]]+Table_1[[#This Row],[Kävijämäärä b) aikuiset]]</f>
        <v>0</v>
      </c>
      <c r="Y539" s="387">
        <f>IF(Table_1[[#This Row],[Kokonaiskävijämäärä]]&lt;1,0,Table_1[[#This Row],[Kävijämäärä a) lapset]]*Table_1[[#This Row],[Tapaamis-kerrat /osallistuja]])</f>
        <v>0</v>
      </c>
      <c r="Z539" s="387">
        <f>IF(Table_1[[#This Row],[Kokonaiskävijämäärä]]&lt;1,0,Table_1[[#This Row],[Kävijämäärä b) aikuiset]]*Table_1[[#This Row],[Tapaamis-kerrat /osallistuja]])</f>
        <v>0</v>
      </c>
      <c r="AA539" s="387">
        <f>IF(Table_1[[#This Row],[Kokonaiskävijämäärä]]&lt;1,0,Table_1[[#This Row],[Kokonaiskävijämäärä]]*Table_1[[#This Row],[Tapaamis-kerrat /osallistuja]])</f>
        <v>0</v>
      </c>
      <c r="AB539" s="379" t="s">
        <v>57</v>
      </c>
      <c r="AC539" s="418"/>
      <c r="AD539" s="456"/>
      <c r="AE539" s="464"/>
      <c r="AF539" s="388" t="s">
        <v>57</v>
      </c>
      <c r="AG539" s="389" t="s">
        <v>57</v>
      </c>
      <c r="AH539" s="390" t="s">
        <v>57</v>
      </c>
      <c r="AI539" s="390" t="s">
        <v>57</v>
      </c>
      <c r="AJ539" s="391" t="s">
        <v>56</v>
      </c>
      <c r="AK539" s="392" t="s">
        <v>57</v>
      </c>
      <c r="AL539" s="392" t="s">
        <v>57</v>
      </c>
      <c r="AM539" s="392" t="s">
        <v>57</v>
      </c>
      <c r="AN539" s="393" t="s">
        <v>57</v>
      </c>
      <c r="AO539" s="394" t="s">
        <v>57</v>
      </c>
    </row>
    <row r="540" spans="1:41" ht="15.75" customHeight="1" x14ac:dyDescent="0.3">
      <c r="A540" s="395"/>
      <c r="B540" s="372"/>
      <c r="C540" s="396" t="s">
        <v>43</v>
      </c>
      <c r="D540" s="374" t="str">
        <f>IF(Table_1[[#This Row],[SISÄLLÖN NIMI]]="","",1)</f>
        <v/>
      </c>
      <c r="E540" s="397"/>
      <c r="F540" s="397"/>
      <c r="G540" s="373" t="s">
        <v>57</v>
      </c>
      <c r="H540" s="376" t="s">
        <v>57</v>
      </c>
      <c r="I540" s="398" t="s">
        <v>57</v>
      </c>
      <c r="J540" s="378" t="s">
        <v>47</v>
      </c>
      <c r="K540" s="399" t="s">
        <v>57</v>
      </c>
      <c r="L540" s="379" t="s">
        <v>57</v>
      </c>
      <c r="M540" s="400"/>
      <c r="N540" s="401" t="s">
        <v>57</v>
      </c>
      <c r="O540" s="382"/>
      <c r="P540" s="400"/>
      <c r="Q540" s="400"/>
      <c r="R540" s="402"/>
      <c r="S540" s="384">
        <f>IF(Table_1[[#This Row],[Kesto (min) /tapaaminen]]&lt;1,0,(Table_1[[#This Row],[Sisältöjen määrä 
]]*Table_1[[#This Row],[Kesto (min) /tapaaminen]]*Table_1[[#This Row],[Tapaamis-kerrat /osallistuja]]))</f>
        <v>0</v>
      </c>
      <c r="T540" s="356" t="str">
        <f>IF(Table_1[[#This Row],[SISÄLLÖN NIMI]]="","",IF(Table_1[[#This Row],[Toteutuminen]]="Ei osallistujia",0,IF(Table_1[[#This Row],[Toteutuminen]]="Peruttu",0,1)))</f>
        <v/>
      </c>
      <c r="U540" s="403"/>
      <c r="V540" s="404"/>
      <c r="W540" s="405"/>
      <c r="X540" s="387">
        <f>Table_1[[#This Row],[Kävijämäärä a) lapset]]+Table_1[[#This Row],[Kävijämäärä b) aikuiset]]</f>
        <v>0</v>
      </c>
      <c r="Y540" s="387">
        <f>IF(Table_1[[#This Row],[Kokonaiskävijämäärä]]&lt;1,0,Table_1[[#This Row],[Kävijämäärä a) lapset]]*Table_1[[#This Row],[Tapaamis-kerrat /osallistuja]])</f>
        <v>0</v>
      </c>
      <c r="Z540" s="387">
        <f>IF(Table_1[[#This Row],[Kokonaiskävijämäärä]]&lt;1,0,Table_1[[#This Row],[Kävijämäärä b) aikuiset]]*Table_1[[#This Row],[Tapaamis-kerrat /osallistuja]])</f>
        <v>0</v>
      </c>
      <c r="AA540" s="387">
        <f>IF(Table_1[[#This Row],[Kokonaiskävijämäärä]]&lt;1,0,Table_1[[#This Row],[Kokonaiskävijämäärä]]*Table_1[[#This Row],[Tapaamis-kerrat /osallistuja]])</f>
        <v>0</v>
      </c>
      <c r="AB540" s="379" t="s">
        <v>57</v>
      </c>
      <c r="AC540" s="418"/>
      <c r="AD540" s="456"/>
      <c r="AE540" s="464"/>
      <c r="AF540" s="388" t="s">
        <v>57</v>
      </c>
      <c r="AG540" s="389" t="s">
        <v>57</v>
      </c>
      <c r="AH540" s="390" t="s">
        <v>57</v>
      </c>
      <c r="AI540" s="390" t="s">
        <v>57</v>
      </c>
      <c r="AJ540" s="391" t="s">
        <v>56</v>
      </c>
      <c r="AK540" s="392" t="s">
        <v>57</v>
      </c>
      <c r="AL540" s="392" t="s">
        <v>57</v>
      </c>
      <c r="AM540" s="392" t="s">
        <v>57</v>
      </c>
      <c r="AN540" s="393" t="s">
        <v>57</v>
      </c>
      <c r="AO540" s="394" t="s">
        <v>57</v>
      </c>
    </row>
    <row r="541" spans="1:41" ht="15.75" customHeight="1" x14ac:dyDescent="0.3">
      <c r="A541" s="395"/>
      <c r="B541" s="372"/>
      <c r="C541" s="396" t="s">
        <v>43</v>
      </c>
      <c r="D541" s="374" t="str">
        <f>IF(Table_1[[#This Row],[SISÄLLÖN NIMI]]="","",1)</f>
        <v/>
      </c>
      <c r="E541" s="397"/>
      <c r="F541" s="397"/>
      <c r="G541" s="373" t="s">
        <v>57</v>
      </c>
      <c r="H541" s="376" t="s">
        <v>57</v>
      </c>
      <c r="I541" s="398" t="s">
        <v>57</v>
      </c>
      <c r="J541" s="378" t="s">
        <v>47</v>
      </c>
      <c r="K541" s="399" t="s">
        <v>57</v>
      </c>
      <c r="L541" s="379" t="s">
        <v>57</v>
      </c>
      <c r="M541" s="400"/>
      <c r="N541" s="401" t="s">
        <v>57</v>
      </c>
      <c r="O541" s="382"/>
      <c r="P541" s="400"/>
      <c r="Q541" s="400"/>
      <c r="R541" s="402"/>
      <c r="S541" s="384">
        <f>IF(Table_1[[#This Row],[Kesto (min) /tapaaminen]]&lt;1,0,(Table_1[[#This Row],[Sisältöjen määrä 
]]*Table_1[[#This Row],[Kesto (min) /tapaaminen]]*Table_1[[#This Row],[Tapaamis-kerrat /osallistuja]]))</f>
        <v>0</v>
      </c>
      <c r="T541" s="356" t="str">
        <f>IF(Table_1[[#This Row],[SISÄLLÖN NIMI]]="","",IF(Table_1[[#This Row],[Toteutuminen]]="Ei osallistujia",0,IF(Table_1[[#This Row],[Toteutuminen]]="Peruttu",0,1)))</f>
        <v/>
      </c>
      <c r="U541" s="403"/>
      <c r="V541" s="404"/>
      <c r="W541" s="405"/>
      <c r="X541" s="387">
        <f>Table_1[[#This Row],[Kävijämäärä a) lapset]]+Table_1[[#This Row],[Kävijämäärä b) aikuiset]]</f>
        <v>0</v>
      </c>
      <c r="Y541" s="387">
        <f>IF(Table_1[[#This Row],[Kokonaiskävijämäärä]]&lt;1,0,Table_1[[#This Row],[Kävijämäärä a) lapset]]*Table_1[[#This Row],[Tapaamis-kerrat /osallistuja]])</f>
        <v>0</v>
      </c>
      <c r="Z541" s="387">
        <f>IF(Table_1[[#This Row],[Kokonaiskävijämäärä]]&lt;1,0,Table_1[[#This Row],[Kävijämäärä b) aikuiset]]*Table_1[[#This Row],[Tapaamis-kerrat /osallistuja]])</f>
        <v>0</v>
      </c>
      <c r="AA541" s="387">
        <f>IF(Table_1[[#This Row],[Kokonaiskävijämäärä]]&lt;1,0,Table_1[[#This Row],[Kokonaiskävijämäärä]]*Table_1[[#This Row],[Tapaamis-kerrat /osallistuja]])</f>
        <v>0</v>
      </c>
      <c r="AB541" s="379" t="s">
        <v>57</v>
      </c>
      <c r="AC541" s="418"/>
      <c r="AD541" s="456"/>
      <c r="AE541" s="464"/>
      <c r="AF541" s="388" t="s">
        <v>57</v>
      </c>
      <c r="AG541" s="389" t="s">
        <v>57</v>
      </c>
      <c r="AH541" s="390" t="s">
        <v>57</v>
      </c>
      <c r="AI541" s="390" t="s">
        <v>57</v>
      </c>
      <c r="AJ541" s="391" t="s">
        <v>56</v>
      </c>
      <c r="AK541" s="392" t="s">
        <v>57</v>
      </c>
      <c r="AL541" s="392" t="s">
        <v>57</v>
      </c>
      <c r="AM541" s="392" t="s">
        <v>57</v>
      </c>
      <c r="AN541" s="393" t="s">
        <v>57</v>
      </c>
      <c r="AO541" s="394" t="s">
        <v>57</v>
      </c>
    </row>
    <row r="542" spans="1:41" ht="15.75" customHeight="1" x14ac:dyDescent="0.3">
      <c r="A542" s="395"/>
      <c r="B542" s="372"/>
      <c r="C542" s="396" t="s">
        <v>43</v>
      </c>
      <c r="D542" s="374" t="str">
        <f>IF(Table_1[[#This Row],[SISÄLLÖN NIMI]]="","",1)</f>
        <v/>
      </c>
      <c r="E542" s="397"/>
      <c r="F542" s="397"/>
      <c r="G542" s="373" t="s">
        <v>57</v>
      </c>
      <c r="H542" s="376" t="s">
        <v>57</v>
      </c>
      <c r="I542" s="398" t="s">
        <v>57</v>
      </c>
      <c r="J542" s="378" t="s">
        <v>47</v>
      </c>
      <c r="K542" s="399" t="s">
        <v>57</v>
      </c>
      <c r="L542" s="379" t="s">
        <v>57</v>
      </c>
      <c r="M542" s="400"/>
      <c r="N542" s="401" t="s">
        <v>57</v>
      </c>
      <c r="O542" s="382"/>
      <c r="P542" s="400"/>
      <c r="Q542" s="400"/>
      <c r="R542" s="402"/>
      <c r="S542" s="384">
        <f>IF(Table_1[[#This Row],[Kesto (min) /tapaaminen]]&lt;1,0,(Table_1[[#This Row],[Sisältöjen määrä 
]]*Table_1[[#This Row],[Kesto (min) /tapaaminen]]*Table_1[[#This Row],[Tapaamis-kerrat /osallistuja]]))</f>
        <v>0</v>
      </c>
      <c r="T542" s="356" t="str">
        <f>IF(Table_1[[#This Row],[SISÄLLÖN NIMI]]="","",IF(Table_1[[#This Row],[Toteutuminen]]="Ei osallistujia",0,IF(Table_1[[#This Row],[Toteutuminen]]="Peruttu",0,1)))</f>
        <v/>
      </c>
      <c r="U542" s="403"/>
      <c r="V542" s="404"/>
      <c r="W542" s="405"/>
      <c r="X542" s="387">
        <f>Table_1[[#This Row],[Kävijämäärä a) lapset]]+Table_1[[#This Row],[Kävijämäärä b) aikuiset]]</f>
        <v>0</v>
      </c>
      <c r="Y542" s="387">
        <f>IF(Table_1[[#This Row],[Kokonaiskävijämäärä]]&lt;1,0,Table_1[[#This Row],[Kävijämäärä a) lapset]]*Table_1[[#This Row],[Tapaamis-kerrat /osallistuja]])</f>
        <v>0</v>
      </c>
      <c r="Z542" s="387">
        <f>IF(Table_1[[#This Row],[Kokonaiskävijämäärä]]&lt;1,0,Table_1[[#This Row],[Kävijämäärä b) aikuiset]]*Table_1[[#This Row],[Tapaamis-kerrat /osallistuja]])</f>
        <v>0</v>
      </c>
      <c r="AA542" s="387">
        <f>IF(Table_1[[#This Row],[Kokonaiskävijämäärä]]&lt;1,0,Table_1[[#This Row],[Kokonaiskävijämäärä]]*Table_1[[#This Row],[Tapaamis-kerrat /osallistuja]])</f>
        <v>0</v>
      </c>
      <c r="AB542" s="379" t="s">
        <v>57</v>
      </c>
      <c r="AC542" s="418"/>
      <c r="AD542" s="456"/>
      <c r="AE542" s="464"/>
      <c r="AF542" s="388" t="s">
        <v>57</v>
      </c>
      <c r="AG542" s="389" t="s">
        <v>57</v>
      </c>
      <c r="AH542" s="390" t="s">
        <v>57</v>
      </c>
      <c r="AI542" s="390" t="s">
        <v>57</v>
      </c>
      <c r="AJ542" s="391" t="s">
        <v>56</v>
      </c>
      <c r="AK542" s="392" t="s">
        <v>57</v>
      </c>
      <c r="AL542" s="392" t="s">
        <v>57</v>
      </c>
      <c r="AM542" s="392" t="s">
        <v>57</v>
      </c>
      <c r="AN542" s="393" t="s">
        <v>57</v>
      </c>
      <c r="AO542" s="394" t="s">
        <v>57</v>
      </c>
    </row>
    <row r="543" spans="1:41" ht="15.75" customHeight="1" x14ac:dyDescent="0.3">
      <c r="A543" s="395"/>
      <c r="B543" s="372"/>
      <c r="C543" s="396" t="s">
        <v>43</v>
      </c>
      <c r="D543" s="374" t="str">
        <f>IF(Table_1[[#This Row],[SISÄLLÖN NIMI]]="","",1)</f>
        <v/>
      </c>
      <c r="E543" s="397"/>
      <c r="F543" s="397"/>
      <c r="G543" s="373" t="s">
        <v>57</v>
      </c>
      <c r="H543" s="376" t="s">
        <v>57</v>
      </c>
      <c r="I543" s="398" t="s">
        <v>57</v>
      </c>
      <c r="J543" s="378" t="s">
        <v>47</v>
      </c>
      <c r="K543" s="399" t="s">
        <v>57</v>
      </c>
      <c r="L543" s="379" t="s">
        <v>57</v>
      </c>
      <c r="M543" s="400"/>
      <c r="N543" s="401" t="s">
        <v>57</v>
      </c>
      <c r="O543" s="382"/>
      <c r="P543" s="400"/>
      <c r="Q543" s="400"/>
      <c r="R543" s="402"/>
      <c r="S543" s="384">
        <f>IF(Table_1[[#This Row],[Kesto (min) /tapaaminen]]&lt;1,0,(Table_1[[#This Row],[Sisältöjen määrä 
]]*Table_1[[#This Row],[Kesto (min) /tapaaminen]]*Table_1[[#This Row],[Tapaamis-kerrat /osallistuja]]))</f>
        <v>0</v>
      </c>
      <c r="T543" s="356" t="str">
        <f>IF(Table_1[[#This Row],[SISÄLLÖN NIMI]]="","",IF(Table_1[[#This Row],[Toteutuminen]]="Ei osallistujia",0,IF(Table_1[[#This Row],[Toteutuminen]]="Peruttu",0,1)))</f>
        <v/>
      </c>
      <c r="U543" s="403"/>
      <c r="V543" s="404"/>
      <c r="W543" s="405"/>
      <c r="X543" s="387">
        <f>Table_1[[#This Row],[Kävijämäärä a) lapset]]+Table_1[[#This Row],[Kävijämäärä b) aikuiset]]</f>
        <v>0</v>
      </c>
      <c r="Y543" s="387">
        <f>IF(Table_1[[#This Row],[Kokonaiskävijämäärä]]&lt;1,0,Table_1[[#This Row],[Kävijämäärä a) lapset]]*Table_1[[#This Row],[Tapaamis-kerrat /osallistuja]])</f>
        <v>0</v>
      </c>
      <c r="Z543" s="387">
        <f>IF(Table_1[[#This Row],[Kokonaiskävijämäärä]]&lt;1,0,Table_1[[#This Row],[Kävijämäärä b) aikuiset]]*Table_1[[#This Row],[Tapaamis-kerrat /osallistuja]])</f>
        <v>0</v>
      </c>
      <c r="AA543" s="387">
        <f>IF(Table_1[[#This Row],[Kokonaiskävijämäärä]]&lt;1,0,Table_1[[#This Row],[Kokonaiskävijämäärä]]*Table_1[[#This Row],[Tapaamis-kerrat /osallistuja]])</f>
        <v>0</v>
      </c>
      <c r="AB543" s="379" t="s">
        <v>57</v>
      </c>
      <c r="AC543" s="418"/>
      <c r="AD543" s="456"/>
      <c r="AE543" s="464"/>
      <c r="AF543" s="388" t="s">
        <v>57</v>
      </c>
      <c r="AG543" s="389" t="s">
        <v>57</v>
      </c>
      <c r="AH543" s="390" t="s">
        <v>57</v>
      </c>
      <c r="AI543" s="390" t="s">
        <v>57</v>
      </c>
      <c r="AJ543" s="391" t="s">
        <v>56</v>
      </c>
      <c r="AK543" s="392" t="s">
        <v>57</v>
      </c>
      <c r="AL543" s="392" t="s">
        <v>57</v>
      </c>
      <c r="AM543" s="392" t="s">
        <v>57</v>
      </c>
      <c r="AN543" s="393" t="s">
        <v>57</v>
      </c>
      <c r="AO543" s="394" t="s">
        <v>57</v>
      </c>
    </row>
    <row r="544" spans="1:41" ht="15.75" customHeight="1" x14ac:dyDescent="0.3">
      <c r="A544" s="395"/>
      <c r="B544" s="372"/>
      <c r="C544" s="396" t="s">
        <v>43</v>
      </c>
      <c r="D544" s="374" t="str">
        <f>IF(Table_1[[#This Row],[SISÄLLÖN NIMI]]="","",1)</f>
        <v/>
      </c>
      <c r="E544" s="397"/>
      <c r="F544" s="397"/>
      <c r="G544" s="373" t="s">
        <v>57</v>
      </c>
      <c r="H544" s="376" t="s">
        <v>57</v>
      </c>
      <c r="I544" s="398" t="s">
        <v>57</v>
      </c>
      <c r="J544" s="378" t="s">
        <v>47</v>
      </c>
      <c r="K544" s="399" t="s">
        <v>57</v>
      </c>
      <c r="L544" s="379" t="s">
        <v>57</v>
      </c>
      <c r="M544" s="400"/>
      <c r="N544" s="401" t="s">
        <v>57</v>
      </c>
      <c r="O544" s="382"/>
      <c r="P544" s="400"/>
      <c r="Q544" s="400"/>
      <c r="R544" s="402"/>
      <c r="S544" s="384">
        <f>IF(Table_1[[#This Row],[Kesto (min) /tapaaminen]]&lt;1,0,(Table_1[[#This Row],[Sisältöjen määrä 
]]*Table_1[[#This Row],[Kesto (min) /tapaaminen]]*Table_1[[#This Row],[Tapaamis-kerrat /osallistuja]]))</f>
        <v>0</v>
      </c>
      <c r="T544" s="356" t="str">
        <f>IF(Table_1[[#This Row],[SISÄLLÖN NIMI]]="","",IF(Table_1[[#This Row],[Toteutuminen]]="Ei osallistujia",0,IF(Table_1[[#This Row],[Toteutuminen]]="Peruttu",0,1)))</f>
        <v/>
      </c>
      <c r="U544" s="403"/>
      <c r="V544" s="404"/>
      <c r="W544" s="405"/>
      <c r="X544" s="387">
        <f>Table_1[[#This Row],[Kävijämäärä a) lapset]]+Table_1[[#This Row],[Kävijämäärä b) aikuiset]]</f>
        <v>0</v>
      </c>
      <c r="Y544" s="387">
        <f>IF(Table_1[[#This Row],[Kokonaiskävijämäärä]]&lt;1,0,Table_1[[#This Row],[Kävijämäärä a) lapset]]*Table_1[[#This Row],[Tapaamis-kerrat /osallistuja]])</f>
        <v>0</v>
      </c>
      <c r="Z544" s="387">
        <f>IF(Table_1[[#This Row],[Kokonaiskävijämäärä]]&lt;1,0,Table_1[[#This Row],[Kävijämäärä b) aikuiset]]*Table_1[[#This Row],[Tapaamis-kerrat /osallistuja]])</f>
        <v>0</v>
      </c>
      <c r="AA544" s="387">
        <f>IF(Table_1[[#This Row],[Kokonaiskävijämäärä]]&lt;1,0,Table_1[[#This Row],[Kokonaiskävijämäärä]]*Table_1[[#This Row],[Tapaamis-kerrat /osallistuja]])</f>
        <v>0</v>
      </c>
      <c r="AB544" s="379" t="s">
        <v>57</v>
      </c>
      <c r="AC544" s="418"/>
      <c r="AD544" s="456"/>
      <c r="AE544" s="464"/>
      <c r="AF544" s="388" t="s">
        <v>57</v>
      </c>
      <c r="AG544" s="389" t="s">
        <v>57</v>
      </c>
      <c r="AH544" s="390" t="s">
        <v>57</v>
      </c>
      <c r="AI544" s="390" t="s">
        <v>57</v>
      </c>
      <c r="AJ544" s="391" t="s">
        <v>56</v>
      </c>
      <c r="AK544" s="392" t="s">
        <v>57</v>
      </c>
      <c r="AL544" s="392" t="s">
        <v>57</v>
      </c>
      <c r="AM544" s="392" t="s">
        <v>57</v>
      </c>
      <c r="AN544" s="393" t="s">
        <v>57</v>
      </c>
      <c r="AO544" s="394" t="s">
        <v>57</v>
      </c>
    </row>
    <row r="545" spans="1:41" ht="15.75" customHeight="1" x14ac:dyDescent="0.3">
      <c r="A545" s="395"/>
      <c r="B545" s="372"/>
      <c r="C545" s="396" t="s">
        <v>43</v>
      </c>
      <c r="D545" s="374" t="str">
        <f>IF(Table_1[[#This Row],[SISÄLLÖN NIMI]]="","",1)</f>
        <v/>
      </c>
      <c r="E545" s="397"/>
      <c r="F545" s="397"/>
      <c r="G545" s="373" t="s">
        <v>57</v>
      </c>
      <c r="H545" s="376" t="s">
        <v>57</v>
      </c>
      <c r="I545" s="398" t="s">
        <v>57</v>
      </c>
      <c r="J545" s="378" t="s">
        <v>47</v>
      </c>
      <c r="K545" s="399" t="s">
        <v>57</v>
      </c>
      <c r="L545" s="379" t="s">
        <v>57</v>
      </c>
      <c r="M545" s="400"/>
      <c r="N545" s="401" t="s">
        <v>57</v>
      </c>
      <c r="O545" s="382"/>
      <c r="P545" s="400"/>
      <c r="Q545" s="400"/>
      <c r="R545" s="402"/>
      <c r="S545" s="384">
        <f>IF(Table_1[[#This Row],[Kesto (min) /tapaaminen]]&lt;1,0,(Table_1[[#This Row],[Sisältöjen määrä 
]]*Table_1[[#This Row],[Kesto (min) /tapaaminen]]*Table_1[[#This Row],[Tapaamis-kerrat /osallistuja]]))</f>
        <v>0</v>
      </c>
      <c r="T545" s="356" t="str">
        <f>IF(Table_1[[#This Row],[SISÄLLÖN NIMI]]="","",IF(Table_1[[#This Row],[Toteutuminen]]="Ei osallistujia",0,IF(Table_1[[#This Row],[Toteutuminen]]="Peruttu",0,1)))</f>
        <v/>
      </c>
      <c r="U545" s="403"/>
      <c r="V545" s="404"/>
      <c r="W545" s="405"/>
      <c r="X545" s="387">
        <f>Table_1[[#This Row],[Kävijämäärä a) lapset]]+Table_1[[#This Row],[Kävijämäärä b) aikuiset]]</f>
        <v>0</v>
      </c>
      <c r="Y545" s="387">
        <f>IF(Table_1[[#This Row],[Kokonaiskävijämäärä]]&lt;1,0,Table_1[[#This Row],[Kävijämäärä a) lapset]]*Table_1[[#This Row],[Tapaamis-kerrat /osallistuja]])</f>
        <v>0</v>
      </c>
      <c r="Z545" s="387">
        <f>IF(Table_1[[#This Row],[Kokonaiskävijämäärä]]&lt;1,0,Table_1[[#This Row],[Kävijämäärä b) aikuiset]]*Table_1[[#This Row],[Tapaamis-kerrat /osallistuja]])</f>
        <v>0</v>
      </c>
      <c r="AA545" s="387">
        <f>IF(Table_1[[#This Row],[Kokonaiskävijämäärä]]&lt;1,0,Table_1[[#This Row],[Kokonaiskävijämäärä]]*Table_1[[#This Row],[Tapaamis-kerrat /osallistuja]])</f>
        <v>0</v>
      </c>
      <c r="AB545" s="379" t="s">
        <v>57</v>
      </c>
      <c r="AC545" s="418"/>
      <c r="AD545" s="456"/>
      <c r="AE545" s="464"/>
      <c r="AF545" s="388" t="s">
        <v>57</v>
      </c>
      <c r="AG545" s="389" t="s">
        <v>57</v>
      </c>
      <c r="AH545" s="390" t="s">
        <v>57</v>
      </c>
      <c r="AI545" s="390" t="s">
        <v>57</v>
      </c>
      <c r="AJ545" s="391" t="s">
        <v>56</v>
      </c>
      <c r="AK545" s="392" t="s">
        <v>57</v>
      </c>
      <c r="AL545" s="392" t="s">
        <v>57</v>
      </c>
      <c r="AM545" s="392" t="s">
        <v>57</v>
      </c>
      <c r="AN545" s="393" t="s">
        <v>57</v>
      </c>
      <c r="AO545" s="394" t="s">
        <v>57</v>
      </c>
    </row>
    <row r="546" spans="1:41" ht="15.75" customHeight="1" x14ac:dyDescent="0.3">
      <c r="A546" s="395"/>
      <c r="B546" s="372"/>
      <c r="C546" s="396" t="s">
        <v>43</v>
      </c>
      <c r="D546" s="374" t="str">
        <f>IF(Table_1[[#This Row],[SISÄLLÖN NIMI]]="","",1)</f>
        <v/>
      </c>
      <c r="E546" s="397"/>
      <c r="F546" s="397"/>
      <c r="G546" s="373" t="s">
        <v>57</v>
      </c>
      <c r="H546" s="376" t="s">
        <v>57</v>
      </c>
      <c r="I546" s="398" t="s">
        <v>57</v>
      </c>
      <c r="J546" s="378" t="s">
        <v>47</v>
      </c>
      <c r="K546" s="399" t="s">
        <v>57</v>
      </c>
      <c r="L546" s="379" t="s">
        <v>57</v>
      </c>
      <c r="M546" s="400"/>
      <c r="N546" s="401" t="s">
        <v>57</v>
      </c>
      <c r="O546" s="382"/>
      <c r="P546" s="400"/>
      <c r="Q546" s="400"/>
      <c r="R546" s="402"/>
      <c r="S546" s="384">
        <f>IF(Table_1[[#This Row],[Kesto (min) /tapaaminen]]&lt;1,0,(Table_1[[#This Row],[Sisältöjen määrä 
]]*Table_1[[#This Row],[Kesto (min) /tapaaminen]]*Table_1[[#This Row],[Tapaamis-kerrat /osallistuja]]))</f>
        <v>0</v>
      </c>
      <c r="T546" s="356" t="str">
        <f>IF(Table_1[[#This Row],[SISÄLLÖN NIMI]]="","",IF(Table_1[[#This Row],[Toteutuminen]]="Ei osallistujia",0,IF(Table_1[[#This Row],[Toteutuminen]]="Peruttu",0,1)))</f>
        <v/>
      </c>
      <c r="U546" s="403"/>
      <c r="V546" s="404"/>
      <c r="W546" s="405"/>
      <c r="X546" s="387">
        <f>Table_1[[#This Row],[Kävijämäärä a) lapset]]+Table_1[[#This Row],[Kävijämäärä b) aikuiset]]</f>
        <v>0</v>
      </c>
      <c r="Y546" s="387">
        <f>IF(Table_1[[#This Row],[Kokonaiskävijämäärä]]&lt;1,0,Table_1[[#This Row],[Kävijämäärä a) lapset]]*Table_1[[#This Row],[Tapaamis-kerrat /osallistuja]])</f>
        <v>0</v>
      </c>
      <c r="Z546" s="387">
        <f>IF(Table_1[[#This Row],[Kokonaiskävijämäärä]]&lt;1,0,Table_1[[#This Row],[Kävijämäärä b) aikuiset]]*Table_1[[#This Row],[Tapaamis-kerrat /osallistuja]])</f>
        <v>0</v>
      </c>
      <c r="AA546" s="387">
        <f>IF(Table_1[[#This Row],[Kokonaiskävijämäärä]]&lt;1,0,Table_1[[#This Row],[Kokonaiskävijämäärä]]*Table_1[[#This Row],[Tapaamis-kerrat /osallistuja]])</f>
        <v>0</v>
      </c>
      <c r="AB546" s="379" t="s">
        <v>57</v>
      </c>
      <c r="AC546" s="418"/>
      <c r="AD546" s="456"/>
      <c r="AE546" s="464"/>
      <c r="AF546" s="388" t="s">
        <v>57</v>
      </c>
      <c r="AG546" s="389" t="s">
        <v>57</v>
      </c>
      <c r="AH546" s="390" t="s">
        <v>57</v>
      </c>
      <c r="AI546" s="390" t="s">
        <v>57</v>
      </c>
      <c r="AJ546" s="391" t="s">
        <v>56</v>
      </c>
      <c r="AK546" s="392" t="s">
        <v>57</v>
      </c>
      <c r="AL546" s="392" t="s">
        <v>57</v>
      </c>
      <c r="AM546" s="392" t="s">
        <v>57</v>
      </c>
      <c r="AN546" s="393" t="s">
        <v>57</v>
      </c>
      <c r="AO546" s="394" t="s">
        <v>57</v>
      </c>
    </row>
    <row r="547" spans="1:41" ht="15.75" customHeight="1" x14ac:dyDescent="0.3">
      <c r="A547" s="395"/>
      <c r="B547" s="372"/>
      <c r="C547" s="396" t="s">
        <v>43</v>
      </c>
      <c r="D547" s="374" t="str">
        <f>IF(Table_1[[#This Row],[SISÄLLÖN NIMI]]="","",1)</f>
        <v/>
      </c>
      <c r="E547" s="397"/>
      <c r="F547" s="397"/>
      <c r="G547" s="373" t="s">
        <v>57</v>
      </c>
      <c r="H547" s="376" t="s">
        <v>57</v>
      </c>
      <c r="I547" s="398" t="s">
        <v>57</v>
      </c>
      <c r="J547" s="378" t="s">
        <v>47</v>
      </c>
      <c r="K547" s="399" t="s">
        <v>57</v>
      </c>
      <c r="L547" s="379" t="s">
        <v>57</v>
      </c>
      <c r="M547" s="400"/>
      <c r="N547" s="401" t="s">
        <v>57</v>
      </c>
      <c r="O547" s="382"/>
      <c r="P547" s="400"/>
      <c r="Q547" s="400"/>
      <c r="R547" s="402"/>
      <c r="S547" s="384">
        <f>IF(Table_1[[#This Row],[Kesto (min) /tapaaminen]]&lt;1,0,(Table_1[[#This Row],[Sisältöjen määrä 
]]*Table_1[[#This Row],[Kesto (min) /tapaaminen]]*Table_1[[#This Row],[Tapaamis-kerrat /osallistuja]]))</f>
        <v>0</v>
      </c>
      <c r="T547" s="356" t="str">
        <f>IF(Table_1[[#This Row],[SISÄLLÖN NIMI]]="","",IF(Table_1[[#This Row],[Toteutuminen]]="Ei osallistujia",0,IF(Table_1[[#This Row],[Toteutuminen]]="Peruttu",0,1)))</f>
        <v/>
      </c>
      <c r="U547" s="403"/>
      <c r="V547" s="404"/>
      <c r="W547" s="405"/>
      <c r="X547" s="387">
        <f>Table_1[[#This Row],[Kävijämäärä a) lapset]]+Table_1[[#This Row],[Kävijämäärä b) aikuiset]]</f>
        <v>0</v>
      </c>
      <c r="Y547" s="387">
        <f>IF(Table_1[[#This Row],[Kokonaiskävijämäärä]]&lt;1,0,Table_1[[#This Row],[Kävijämäärä a) lapset]]*Table_1[[#This Row],[Tapaamis-kerrat /osallistuja]])</f>
        <v>0</v>
      </c>
      <c r="Z547" s="387">
        <f>IF(Table_1[[#This Row],[Kokonaiskävijämäärä]]&lt;1,0,Table_1[[#This Row],[Kävijämäärä b) aikuiset]]*Table_1[[#This Row],[Tapaamis-kerrat /osallistuja]])</f>
        <v>0</v>
      </c>
      <c r="AA547" s="387">
        <f>IF(Table_1[[#This Row],[Kokonaiskävijämäärä]]&lt;1,0,Table_1[[#This Row],[Kokonaiskävijämäärä]]*Table_1[[#This Row],[Tapaamis-kerrat /osallistuja]])</f>
        <v>0</v>
      </c>
      <c r="AB547" s="379" t="s">
        <v>57</v>
      </c>
      <c r="AC547" s="418"/>
      <c r="AD547" s="456"/>
      <c r="AE547" s="464"/>
      <c r="AF547" s="388" t="s">
        <v>57</v>
      </c>
      <c r="AG547" s="389" t="s">
        <v>57</v>
      </c>
      <c r="AH547" s="390" t="s">
        <v>57</v>
      </c>
      <c r="AI547" s="390" t="s">
        <v>57</v>
      </c>
      <c r="AJ547" s="391" t="s">
        <v>56</v>
      </c>
      <c r="AK547" s="392" t="s">
        <v>57</v>
      </c>
      <c r="AL547" s="392" t="s">
        <v>57</v>
      </c>
      <c r="AM547" s="392" t="s">
        <v>57</v>
      </c>
      <c r="AN547" s="393" t="s">
        <v>57</v>
      </c>
      <c r="AO547" s="394" t="s">
        <v>57</v>
      </c>
    </row>
    <row r="548" spans="1:41" ht="15.75" customHeight="1" x14ac:dyDescent="0.3">
      <c r="A548" s="395"/>
      <c r="B548" s="372"/>
      <c r="C548" s="396" t="s">
        <v>43</v>
      </c>
      <c r="D548" s="374" t="str">
        <f>IF(Table_1[[#This Row],[SISÄLLÖN NIMI]]="","",1)</f>
        <v/>
      </c>
      <c r="E548" s="397"/>
      <c r="F548" s="397"/>
      <c r="G548" s="373" t="s">
        <v>57</v>
      </c>
      <c r="H548" s="376" t="s">
        <v>57</v>
      </c>
      <c r="I548" s="398" t="s">
        <v>57</v>
      </c>
      <c r="J548" s="378" t="s">
        <v>47</v>
      </c>
      <c r="K548" s="399" t="s">
        <v>57</v>
      </c>
      <c r="L548" s="379" t="s">
        <v>57</v>
      </c>
      <c r="M548" s="400"/>
      <c r="N548" s="401" t="s">
        <v>57</v>
      </c>
      <c r="O548" s="382"/>
      <c r="P548" s="400"/>
      <c r="Q548" s="400"/>
      <c r="R548" s="402"/>
      <c r="S548" s="384">
        <f>IF(Table_1[[#This Row],[Kesto (min) /tapaaminen]]&lt;1,0,(Table_1[[#This Row],[Sisältöjen määrä 
]]*Table_1[[#This Row],[Kesto (min) /tapaaminen]]*Table_1[[#This Row],[Tapaamis-kerrat /osallistuja]]))</f>
        <v>0</v>
      </c>
      <c r="T548" s="356" t="str">
        <f>IF(Table_1[[#This Row],[SISÄLLÖN NIMI]]="","",IF(Table_1[[#This Row],[Toteutuminen]]="Ei osallistujia",0,IF(Table_1[[#This Row],[Toteutuminen]]="Peruttu",0,1)))</f>
        <v/>
      </c>
      <c r="U548" s="403"/>
      <c r="V548" s="404"/>
      <c r="W548" s="405"/>
      <c r="X548" s="387">
        <f>Table_1[[#This Row],[Kävijämäärä a) lapset]]+Table_1[[#This Row],[Kävijämäärä b) aikuiset]]</f>
        <v>0</v>
      </c>
      <c r="Y548" s="387">
        <f>IF(Table_1[[#This Row],[Kokonaiskävijämäärä]]&lt;1,0,Table_1[[#This Row],[Kävijämäärä a) lapset]]*Table_1[[#This Row],[Tapaamis-kerrat /osallistuja]])</f>
        <v>0</v>
      </c>
      <c r="Z548" s="387">
        <f>IF(Table_1[[#This Row],[Kokonaiskävijämäärä]]&lt;1,0,Table_1[[#This Row],[Kävijämäärä b) aikuiset]]*Table_1[[#This Row],[Tapaamis-kerrat /osallistuja]])</f>
        <v>0</v>
      </c>
      <c r="AA548" s="387">
        <f>IF(Table_1[[#This Row],[Kokonaiskävijämäärä]]&lt;1,0,Table_1[[#This Row],[Kokonaiskävijämäärä]]*Table_1[[#This Row],[Tapaamis-kerrat /osallistuja]])</f>
        <v>0</v>
      </c>
      <c r="AB548" s="379" t="s">
        <v>57</v>
      </c>
      <c r="AC548" s="418"/>
      <c r="AD548" s="456"/>
      <c r="AE548" s="464"/>
      <c r="AF548" s="388" t="s">
        <v>57</v>
      </c>
      <c r="AG548" s="389" t="s">
        <v>57</v>
      </c>
      <c r="AH548" s="390" t="s">
        <v>57</v>
      </c>
      <c r="AI548" s="390" t="s">
        <v>57</v>
      </c>
      <c r="AJ548" s="391" t="s">
        <v>56</v>
      </c>
      <c r="AK548" s="392" t="s">
        <v>57</v>
      </c>
      <c r="AL548" s="392" t="s">
        <v>57</v>
      </c>
      <c r="AM548" s="392" t="s">
        <v>57</v>
      </c>
      <c r="AN548" s="393" t="s">
        <v>57</v>
      </c>
      <c r="AO548" s="394" t="s">
        <v>57</v>
      </c>
    </row>
    <row r="549" spans="1:41" ht="15.75" customHeight="1" x14ac:dyDescent="0.3">
      <c r="A549" s="395"/>
      <c r="B549" s="372"/>
      <c r="C549" s="396" t="s">
        <v>43</v>
      </c>
      <c r="D549" s="374" t="str">
        <f>IF(Table_1[[#This Row],[SISÄLLÖN NIMI]]="","",1)</f>
        <v/>
      </c>
      <c r="E549" s="397"/>
      <c r="F549" s="397"/>
      <c r="G549" s="373" t="s">
        <v>57</v>
      </c>
      <c r="H549" s="376" t="s">
        <v>57</v>
      </c>
      <c r="I549" s="398" t="s">
        <v>57</v>
      </c>
      <c r="J549" s="378" t="s">
        <v>47</v>
      </c>
      <c r="K549" s="399" t="s">
        <v>57</v>
      </c>
      <c r="L549" s="379" t="s">
        <v>57</v>
      </c>
      <c r="M549" s="400"/>
      <c r="N549" s="401" t="s">
        <v>57</v>
      </c>
      <c r="O549" s="382"/>
      <c r="P549" s="400"/>
      <c r="Q549" s="400"/>
      <c r="R549" s="402"/>
      <c r="S549" s="384">
        <f>IF(Table_1[[#This Row],[Kesto (min) /tapaaminen]]&lt;1,0,(Table_1[[#This Row],[Sisältöjen määrä 
]]*Table_1[[#This Row],[Kesto (min) /tapaaminen]]*Table_1[[#This Row],[Tapaamis-kerrat /osallistuja]]))</f>
        <v>0</v>
      </c>
      <c r="T549" s="356" t="str">
        <f>IF(Table_1[[#This Row],[SISÄLLÖN NIMI]]="","",IF(Table_1[[#This Row],[Toteutuminen]]="Ei osallistujia",0,IF(Table_1[[#This Row],[Toteutuminen]]="Peruttu",0,1)))</f>
        <v/>
      </c>
      <c r="U549" s="403"/>
      <c r="V549" s="404"/>
      <c r="W549" s="405"/>
      <c r="X549" s="387">
        <f>Table_1[[#This Row],[Kävijämäärä a) lapset]]+Table_1[[#This Row],[Kävijämäärä b) aikuiset]]</f>
        <v>0</v>
      </c>
      <c r="Y549" s="387">
        <f>IF(Table_1[[#This Row],[Kokonaiskävijämäärä]]&lt;1,0,Table_1[[#This Row],[Kävijämäärä a) lapset]]*Table_1[[#This Row],[Tapaamis-kerrat /osallistuja]])</f>
        <v>0</v>
      </c>
      <c r="Z549" s="387">
        <f>IF(Table_1[[#This Row],[Kokonaiskävijämäärä]]&lt;1,0,Table_1[[#This Row],[Kävijämäärä b) aikuiset]]*Table_1[[#This Row],[Tapaamis-kerrat /osallistuja]])</f>
        <v>0</v>
      </c>
      <c r="AA549" s="387">
        <f>IF(Table_1[[#This Row],[Kokonaiskävijämäärä]]&lt;1,0,Table_1[[#This Row],[Kokonaiskävijämäärä]]*Table_1[[#This Row],[Tapaamis-kerrat /osallistuja]])</f>
        <v>0</v>
      </c>
      <c r="AB549" s="379" t="s">
        <v>57</v>
      </c>
      <c r="AC549" s="418"/>
      <c r="AD549" s="456"/>
      <c r="AE549" s="464"/>
      <c r="AF549" s="388" t="s">
        <v>57</v>
      </c>
      <c r="AG549" s="389" t="s">
        <v>57</v>
      </c>
      <c r="AH549" s="390" t="s">
        <v>57</v>
      </c>
      <c r="AI549" s="390" t="s">
        <v>57</v>
      </c>
      <c r="AJ549" s="391" t="s">
        <v>56</v>
      </c>
      <c r="AK549" s="392" t="s">
        <v>57</v>
      </c>
      <c r="AL549" s="392" t="s">
        <v>57</v>
      </c>
      <c r="AM549" s="392" t="s">
        <v>57</v>
      </c>
      <c r="AN549" s="393" t="s">
        <v>57</v>
      </c>
      <c r="AO549" s="394" t="s">
        <v>57</v>
      </c>
    </row>
    <row r="550" spans="1:41" ht="15.75" customHeight="1" x14ac:dyDescent="0.3">
      <c r="A550" s="395"/>
      <c r="B550" s="372"/>
      <c r="C550" s="396" t="s">
        <v>43</v>
      </c>
      <c r="D550" s="374" t="str">
        <f>IF(Table_1[[#This Row],[SISÄLLÖN NIMI]]="","",1)</f>
        <v/>
      </c>
      <c r="E550" s="397"/>
      <c r="F550" s="397"/>
      <c r="G550" s="373" t="s">
        <v>57</v>
      </c>
      <c r="H550" s="376" t="s">
        <v>57</v>
      </c>
      <c r="I550" s="398" t="s">
        <v>57</v>
      </c>
      <c r="J550" s="378" t="s">
        <v>47</v>
      </c>
      <c r="K550" s="399" t="s">
        <v>57</v>
      </c>
      <c r="L550" s="379" t="s">
        <v>57</v>
      </c>
      <c r="M550" s="400"/>
      <c r="N550" s="401" t="s">
        <v>57</v>
      </c>
      <c r="O550" s="382"/>
      <c r="P550" s="400"/>
      <c r="Q550" s="400"/>
      <c r="R550" s="402"/>
      <c r="S550" s="384">
        <f>IF(Table_1[[#This Row],[Kesto (min) /tapaaminen]]&lt;1,0,(Table_1[[#This Row],[Sisältöjen määrä 
]]*Table_1[[#This Row],[Kesto (min) /tapaaminen]]*Table_1[[#This Row],[Tapaamis-kerrat /osallistuja]]))</f>
        <v>0</v>
      </c>
      <c r="T550" s="356" t="str">
        <f>IF(Table_1[[#This Row],[SISÄLLÖN NIMI]]="","",IF(Table_1[[#This Row],[Toteutuminen]]="Ei osallistujia",0,IF(Table_1[[#This Row],[Toteutuminen]]="Peruttu",0,1)))</f>
        <v/>
      </c>
      <c r="U550" s="403"/>
      <c r="V550" s="404"/>
      <c r="W550" s="405"/>
      <c r="X550" s="387">
        <f>Table_1[[#This Row],[Kävijämäärä a) lapset]]+Table_1[[#This Row],[Kävijämäärä b) aikuiset]]</f>
        <v>0</v>
      </c>
      <c r="Y550" s="387">
        <f>IF(Table_1[[#This Row],[Kokonaiskävijämäärä]]&lt;1,0,Table_1[[#This Row],[Kävijämäärä a) lapset]]*Table_1[[#This Row],[Tapaamis-kerrat /osallistuja]])</f>
        <v>0</v>
      </c>
      <c r="Z550" s="387">
        <f>IF(Table_1[[#This Row],[Kokonaiskävijämäärä]]&lt;1,0,Table_1[[#This Row],[Kävijämäärä b) aikuiset]]*Table_1[[#This Row],[Tapaamis-kerrat /osallistuja]])</f>
        <v>0</v>
      </c>
      <c r="AA550" s="387">
        <f>IF(Table_1[[#This Row],[Kokonaiskävijämäärä]]&lt;1,0,Table_1[[#This Row],[Kokonaiskävijämäärä]]*Table_1[[#This Row],[Tapaamis-kerrat /osallistuja]])</f>
        <v>0</v>
      </c>
      <c r="AB550" s="379" t="s">
        <v>57</v>
      </c>
      <c r="AC550" s="418"/>
      <c r="AD550" s="456"/>
      <c r="AE550" s="464"/>
      <c r="AF550" s="388" t="s">
        <v>57</v>
      </c>
      <c r="AG550" s="389" t="s">
        <v>57</v>
      </c>
      <c r="AH550" s="390" t="s">
        <v>57</v>
      </c>
      <c r="AI550" s="390" t="s">
        <v>57</v>
      </c>
      <c r="AJ550" s="391" t="s">
        <v>56</v>
      </c>
      <c r="AK550" s="392" t="s">
        <v>57</v>
      </c>
      <c r="AL550" s="392" t="s">
        <v>57</v>
      </c>
      <c r="AM550" s="392" t="s">
        <v>57</v>
      </c>
      <c r="AN550" s="393" t="s">
        <v>57</v>
      </c>
      <c r="AO550" s="394" t="s">
        <v>57</v>
      </c>
    </row>
    <row r="551" spans="1:41" ht="15.75" customHeight="1" x14ac:dyDescent="0.3">
      <c r="A551" s="395"/>
      <c r="B551" s="372"/>
      <c r="C551" s="396" t="s">
        <v>43</v>
      </c>
      <c r="D551" s="374" t="str">
        <f>IF(Table_1[[#This Row],[SISÄLLÖN NIMI]]="","",1)</f>
        <v/>
      </c>
      <c r="E551" s="397"/>
      <c r="F551" s="397"/>
      <c r="G551" s="373" t="s">
        <v>57</v>
      </c>
      <c r="H551" s="376" t="s">
        <v>57</v>
      </c>
      <c r="I551" s="398" t="s">
        <v>57</v>
      </c>
      <c r="J551" s="378" t="s">
        <v>47</v>
      </c>
      <c r="K551" s="399" t="s">
        <v>57</v>
      </c>
      <c r="L551" s="379" t="s">
        <v>57</v>
      </c>
      <c r="M551" s="400"/>
      <c r="N551" s="401" t="s">
        <v>57</v>
      </c>
      <c r="O551" s="382"/>
      <c r="P551" s="400"/>
      <c r="Q551" s="400"/>
      <c r="R551" s="402"/>
      <c r="S551" s="384">
        <f>IF(Table_1[[#This Row],[Kesto (min) /tapaaminen]]&lt;1,0,(Table_1[[#This Row],[Sisältöjen määrä 
]]*Table_1[[#This Row],[Kesto (min) /tapaaminen]]*Table_1[[#This Row],[Tapaamis-kerrat /osallistuja]]))</f>
        <v>0</v>
      </c>
      <c r="T551" s="356" t="str">
        <f>IF(Table_1[[#This Row],[SISÄLLÖN NIMI]]="","",IF(Table_1[[#This Row],[Toteutuminen]]="Ei osallistujia",0,IF(Table_1[[#This Row],[Toteutuminen]]="Peruttu",0,1)))</f>
        <v/>
      </c>
      <c r="U551" s="403"/>
      <c r="V551" s="404"/>
      <c r="W551" s="405"/>
      <c r="X551" s="387">
        <f>Table_1[[#This Row],[Kävijämäärä a) lapset]]+Table_1[[#This Row],[Kävijämäärä b) aikuiset]]</f>
        <v>0</v>
      </c>
      <c r="Y551" s="387">
        <f>IF(Table_1[[#This Row],[Kokonaiskävijämäärä]]&lt;1,0,Table_1[[#This Row],[Kävijämäärä a) lapset]]*Table_1[[#This Row],[Tapaamis-kerrat /osallistuja]])</f>
        <v>0</v>
      </c>
      <c r="Z551" s="387">
        <f>IF(Table_1[[#This Row],[Kokonaiskävijämäärä]]&lt;1,0,Table_1[[#This Row],[Kävijämäärä b) aikuiset]]*Table_1[[#This Row],[Tapaamis-kerrat /osallistuja]])</f>
        <v>0</v>
      </c>
      <c r="AA551" s="387">
        <f>IF(Table_1[[#This Row],[Kokonaiskävijämäärä]]&lt;1,0,Table_1[[#This Row],[Kokonaiskävijämäärä]]*Table_1[[#This Row],[Tapaamis-kerrat /osallistuja]])</f>
        <v>0</v>
      </c>
      <c r="AB551" s="379" t="s">
        <v>57</v>
      </c>
      <c r="AC551" s="418"/>
      <c r="AD551" s="456"/>
      <c r="AE551" s="464"/>
      <c r="AF551" s="388" t="s">
        <v>57</v>
      </c>
      <c r="AG551" s="389" t="s">
        <v>57</v>
      </c>
      <c r="AH551" s="390" t="s">
        <v>57</v>
      </c>
      <c r="AI551" s="390" t="s">
        <v>57</v>
      </c>
      <c r="AJ551" s="391" t="s">
        <v>56</v>
      </c>
      <c r="AK551" s="392" t="s">
        <v>57</v>
      </c>
      <c r="AL551" s="392" t="s">
        <v>57</v>
      </c>
      <c r="AM551" s="392" t="s">
        <v>57</v>
      </c>
      <c r="AN551" s="393" t="s">
        <v>57</v>
      </c>
      <c r="AO551" s="394" t="s">
        <v>57</v>
      </c>
    </row>
    <row r="552" spans="1:41" ht="15.75" customHeight="1" x14ac:dyDescent="0.3">
      <c r="A552" s="395"/>
      <c r="B552" s="372"/>
      <c r="C552" s="396" t="s">
        <v>43</v>
      </c>
      <c r="D552" s="374" t="str">
        <f>IF(Table_1[[#This Row],[SISÄLLÖN NIMI]]="","",1)</f>
        <v/>
      </c>
      <c r="E552" s="397"/>
      <c r="F552" s="397"/>
      <c r="G552" s="373" t="s">
        <v>57</v>
      </c>
      <c r="H552" s="376" t="s">
        <v>57</v>
      </c>
      <c r="I552" s="398" t="s">
        <v>57</v>
      </c>
      <c r="J552" s="378" t="s">
        <v>47</v>
      </c>
      <c r="K552" s="399" t="s">
        <v>57</v>
      </c>
      <c r="L552" s="379" t="s">
        <v>57</v>
      </c>
      <c r="M552" s="400"/>
      <c r="N552" s="401" t="s">
        <v>57</v>
      </c>
      <c r="O552" s="382"/>
      <c r="P552" s="400"/>
      <c r="Q552" s="400"/>
      <c r="R552" s="402"/>
      <c r="S552" s="384">
        <f>IF(Table_1[[#This Row],[Kesto (min) /tapaaminen]]&lt;1,0,(Table_1[[#This Row],[Sisältöjen määrä 
]]*Table_1[[#This Row],[Kesto (min) /tapaaminen]]*Table_1[[#This Row],[Tapaamis-kerrat /osallistuja]]))</f>
        <v>0</v>
      </c>
      <c r="T552" s="356" t="str">
        <f>IF(Table_1[[#This Row],[SISÄLLÖN NIMI]]="","",IF(Table_1[[#This Row],[Toteutuminen]]="Ei osallistujia",0,IF(Table_1[[#This Row],[Toteutuminen]]="Peruttu",0,1)))</f>
        <v/>
      </c>
      <c r="U552" s="403"/>
      <c r="V552" s="404"/>
      <c r="W552" s="405"/>
      <c r="X552" s="387">
        <f>Table_1[[#This Row],[Kävijämäärä a) lapset]]+Table_1[[#This Row],[Kävijämäärä b) aikuiset]]</f>
        <v>0</v>
      </c>
      <c r="Y552" s="387">
        <f>IF(Table_1[[#This Row],[Kokonaiskävijämäärä]]&lt;1,0,Table_1[[#This Row],[Kävijämäärä a) lapset]]*Table_1[[#This Row],[Tapaamis-kerrat /osallistuja]])</f>
        <v>0</v>
      </c>
      <c r="Z552" s="387">
        <f>IF(Table_1[[#This Row],[Kokonaiskävijämäärä]]&lt;1,0,Table_1[[#This Row],[Kävijämäärä b) aikuiset]]*Table_1[[#This Row],[Tapaamis-kerrat /osallistuja]])</f>
        <v>0</v>
      </c>
      <c r="AA552" s="387">
        <f>IF(Table_1[[#This Row],[Kokonaiskävijämäärä]]&lt;1,0,Table_1[[#This Row],[Kokonaiskävijämäärä]]*Table_1[[#This Row],[Tapaamis-kerrat /osallistuja]])</f>
        <v>0</v>
      </c>
      <c r="AB552" s="379" t="s">
        <v>57</v>
      </c>
      <c r="AC552" s="418"/>
      <c r="AD552" s="456"/>
      <c r="AE552" s="464"/>
      <c r="AF552" s="388" t="s">
        <v>57</v>
      </c>
      <c r="AG552" s="389" t="s">
        <v>57</v>
      </c>
      <c r="AH552" s="390" t="s">
        <v>57</v>
      </c>
      <c r="AI552" s="390" t="s">
        <v>57</v>
      </c>
      <c r="AJ552" s="391" t="s">
        <v>56</v>
      </c>
      <c r="AK552" s="392" t="s">
        <v>57</v>
      </c>
      <c r="AL552" s="392" t="s">
        <v>57</v>
      </c>
      <c r="AM552" s="392" t="s">
        <v>57</v>
      </c>
      <c r="AN552" s="393" t="s">
        <v>57</v>
      </c>
      <c r="AO552" s="394" t="s">
        <v>57</v>
      </c>
    </row>
    <row r="553" spans="1:41" ht="15.75" customHeight="1" x14ac:dyDescent="0.3">
      <c r="A553" s="395"/>
      <c r="B553" s="372"/>
      <c r="C553" s="396" t="s">
        <v>43</v>
      </c>
      <c r="D553" s="374" t="str">
        <f>IF(Table_1[[#This Row],[SISÄLLÖN NIMI]]="","",1)</f>
        <v/>
      </c>
      <c r="E553" s="397"/>
      <c r="F553" s="397"/>
      <c r="G553" s="373" t="s">
        <v>57</v>
      </c>
      <c r="H553" s="376" t="s">
        <v>57</v>
      </c>
      <c r="I553" s="398" t="s">
        <v>57</v>
      </c>
      <c r="J553" s="378" t="s">
        <v>47</v>
      </c>
      <c r="K553" s="399" t="s">
        <v>57</v>
      </c>
      <c r="L553" s="379" t="s">
        <v>57</v>
      </c>
      <c r="M553" s="400"/>
      <c r="N553" s="401" t="s">
        <v>57</v>
      </c>
      <c r="O553" s="382"/>
      <c r="P553" s="400"/>
      <c r="Q553" s="400"/>
      <c r="R553" s="402"/>
      <c r="S553" s="384">
        <f>IF(Table_1[[#This Row],[Kesto (min) /tapaaminen]]&lt;1,0,(Table_1[[#This Row],[Sisältöjen määrä 
]]*Table_1[[#This Row],[Kesto (min) /tapaaminen]]*Table_1[[#This Row],[Tapaamis-kerrat /osallistuja]]))</f>
        <v>0</v>
      </c>
      <c r="T553" s="356" t="str">
        <f>IF(Table_1[[#This Row],[SISÄLLÖN NIMI]]="","",IF(Table_1[[#This Row],[Toteutuminen]]="Ei osallistujia",0,IF(Table_1[[#This Row],[Toteutuminen]]="Peruttu",0,1)))</f>
        <v/>
      </c>
      <c r="U553" s="403"/>
      <c r="V553" s="404"/>
      <c r="W553" s="405"/>
      <c r="X553" s="387">
        <f>Table_1[[#This Row],[Kävijämäärä a) lapset]]+Table_1[[#This Row],[Kävijämäärä b) aikuiset]]</f>
        <v>0</v>
      </c>
      <c r="Y553" s="387">
        <f>IF(Table_1[[#This Row],[Kokonaiskävijämäärä]]&lt;1,0,Table_1[[#This Row],[Kävijämäärä a) lapset]]*Table_1[[#This Row],[Tapaamis-kerrat /osallistuja]])</f>
        <v>0</v>
      </c>
      <c r="Z553" s="387">
        <f>IF(Table_1[[#This Row],[Kokonaiskävijämäärä]]&lt;1,0,Table_1[[#This Row],[Kävijämäärä b) aikuiset]]*Table_1[[#This Row],[Tapaamis-kerrat /osallistuja]])</f>
        <v>0</v>
      </c>
      <c r="AA553" s="387">
        <f>IF(Table_1[[#This Row],[Kokonaiskävijämäärä]]&lt;1,0,Table_1[[#This Row],[Kokonaiskävijämäärä]]*Table_1[[#This Row],[Tapaamis-kerrat /osallistuja]])</f>
        <v>0</v>
      </c>
      <c r="AB553" s="379" t="s">
        <v>57</v>
      </c>
      <c r="AC553" s="418"/>
      <c r="AD553" s="456"/>
      <c r="AE553" s="464"/>
      <c r="AF553" s="388" t="s">
        <v>57</v>
      </c>
      <c r="AG553" s="389" t="s">
        <v>57</v>
      </c>
      <c r="AH553" s="390" t="s">
        <v>57</v>
      </c>
      <c r="AI553" s="390" t="s">
        <v>57</v>
      </c>
      <c r="AJ553" s="391" t="s">
        <v>56</v>
      </c>
      <c r="AK553" s="392" t="s">
        <v>57</v>
      </c>
      <c r="AL553" s="392" t="s">
        <v>57</v>
      </c>
      <c r="AM553" s="392" t="s">
        <v>57</v>
      </c>
      <c r="AN553" s="393" t="s">
        <v>57</v>
      </c>
      <c r="AO553" s="394" t="s">
        <v>57</v>
      </c>
    </row>
    <row r="554" spans="1:41" ht="15.75" customHeight="1" x14ac:dyDescent="0.3">
      <c r="A554" s="395"/>
      <c r="B554" s="372"/>
      <c r="C554" s="396" t="s">
        <v>43</v>
      </c>
      <c r="D554" s="374" t="str">
        <f>IF(Table_1[[#This Row],[SISÄLLÖN NIMI]]="","",1)</f>
        <v/>
      </c>
      <c r="E554" s="397"/>
      <c r="F554" s="397"/>
      <c r="G554" s="373" t="s">
        <v>57</v>
      </c>
      <c r="H554" s="376" t="s">
        <v>57</v>
      </c>
      <c r="I554" s="398" t="s">
        <v>57</v>
      </c>
      <c r="J554" s="378" t="s">
        <v>47</v>
      </c>
      <c r="K554" s="399" t="s">
        <v>57</v>
      </c>
      <c r="L554" s="379" t="s">
        <v>57</v>
      </c>
      <c r="M554" s="400"/>
      <c r="N554" s="401" t="s">
        <v>57</v>
      </c>
      <c r="O554" s="382"/>
      <c r="P554" s="400"/>
      <c r="Q554" s="400"/>
      <c r="R554" s="402"/>
      <c r="S554" s="384">
        <f>IF(Table_1[[#This Row],[Kesto (min) /tapaaminen]]&lt;1,0,(Table_1[[#This Row],[Sisältöjen määrä 
]]*Table_1[[#This Row],[Kesto (min) /tapaaminen]]*Table_1[[#This Row],[Tapaamis-kerrat /osallistuja]]))</f>
        <v>0</v>
      </c>
      <c r="T554" s="356" t="str">
        <f>IF(Table_1[[#This Row],[SISÄLLÖN NIMI]]="","",IF(Table_1[[#This Row],[Toteutuminen]]="Ei osallistujia",0,IF(Table_1[[#This Row],[Toteutuminen]]="Peruttu",0,1)))</f>
        <v/>
      </c>
      <c r="U554" s="403"/>
      <c r="V554" s="404"/>
      <c r="W554" s="405"/>
      <c r="X554" s="387">
        <f>Table_1[[#This Row],[Kävijämäärä a) lapset]]+Table_1[[#This Row],[Kävijämäärä b) aikuiset]]</f>
        <v>0</v>
      </c>
      <c r="Y554" s="387">
        <f>IF(Table_1[[#This Row],[Kokonaiskävijämäärä]]&lt;1,0,Table_1[[#This Row],[Kävijämäärä a) lapset]]*Table_1[[#This Row],[Tapaamis-kerrat /osallistuja]])</f>
        <v>0</v>
      </c>
      <c r="Z554" s="387">
        <f>IF(Table_1[[#This Row],[Kokonaiskävijämäärä]]&lt;1,0,Table_1[[#This Row],[Kävijämäärä b) aikuiset]]*Table_1[[#This Row],[Tapaamis-kerrat /osallistuja]])</f>
        <v>0</v>
      </c>
      <c r="AA554" s="387">
        <f>IF(Table_1[[#This Row],[Kokonaiskävijämäärä]]&lt;1,0,Table_1[[#This Row],[Kokonaiskävijämäärä]]*Table_1[[#This Row],[Tapaamis-kerrat /osallistuja]])</f>
        <v>0</v>
      </c>
      <c r="AB554" s="379" t="s">
        <v>57</v>
      </c>
      <c r="AC554" s="418"/>
      <c r="AD554" s="456"/>
      <c r="AE554" s="464"/>
      <c r="AF554" s="388" t="s">
        <v>57</v>
      </c>
      <c r="AG554" s="389" t="s">
        <v>57</v>
      </c>
      <c r="AH554" s="390" t="s">
        <v>57</v>
      </c>
      <c r="AI554" s="390" t="s">
        <v>57</v>
      </c>
      <c r="AJ554" s="391" t="s">
        <v>56</v>
      </c>
      <c r="AK554" s="392" t="s">
        <v>57</v>
      </c>
      <c r="AL554" s="392" t="s">
        <v>57</v>
      </c>
      <c r="AM554" s="392" t="s">
        <v>57</v>
      </c>
      <c r="AN554" s="393" t="s">
        <v>57</v>
      </c>
      <c r="AO554" s="394" t="s">
        <v>57</v>
      </c>
    </row>
    <row r="555" spans="1:41" ht="15.75" customHeight="1" x14ac:dyDescent="0.3">
      <c r="A555" s="395"/>
      <c r="B555" s="372"/>
      <c r="C555" s="396" t="s">
        <v>43</v>
      </c>
      <c r="D555" s="374" t="str">
        <f>IF(Table_1[[#This Row],[SISÄLLÖN NIMI]]="","",1)</f>
        <v/>
      </c>
      <c r="E555" s="397"/>
      <c r="F555" s="397"/>
      <c r="G555" s="373" t="s">
        <v>57</v>
      </c>
      <c r="H555" s="376" t="s">
        <v>57</v>
      </c>
      <c r="I555" s="398" t="s">
        <v>57</v>
      </c>
      <c r="J555" s="378" t="s">
        <v>47</v>
      </c>
      <c r="K555" s="399" t="s">
        <v>57</v>
      </c>
      <c r="L555" s="379" t="s">
        <v>57</v>
      </c>
      <c r="M555" s="400"/>
      <c r="N555" s="401" t="s">
        <v>57</v>
      </c>
      <c r="O555" s="382"/>
      <c r="P555" s="400"/>
      <c r="Q555" s="400"/>
      <c r="R555" s="402"/>
      <c r="S555" s="384">
        <f>IF(Table_1[[#This Row],[Kesto (min) /tapaaminen]]&lt;1,0,(Table_1[[#This Row],[Sisältöjen määrä 
]]*Table_1[[#This Row],[Kesto (min) /tapaaminen]]*Table_1[[#This Row],[Tapaamis-kerrat /osallistuja]]))</f>
        <v>0</v>
      </c>
      <c r="T555" s="356" t="str">
        <f>IF(Table_1[[#This Row],[SISÄLLÖN NIMI]]="","",IF(Table_1[[#This Row],[Toteutuminen]]="Ei osallistujia",0,IF(Table_1[[#This Row],[Toteutuminen]]="Peruttu",0,1)))</f>
        <v/>
      </c>
      <c r="U555" s="403"/>
      <c r="V555" s="404"/>
      <c r="W555" s="405"/>
      <c r="X555" s="387">
        <f>Table_1[[#This Row],[Kävijämäärä a) lapset]]+Table_1[[#This Row],[Kävijämäärä b) aikuiset]]</f>
        <v>0</v>
      </c>
      <c r="Y555" s="387">
        <f>IF(Table_1[[#This Row],[Kokonaiskävijämäärä]]&lt;1,0,Table_1[[#This Row],[Kävijämäärä a) lapset]]*Table_1[[#This Row],[Tapaamis-kerrat /osallistuja]])</f>
        <v>0</v>
      </c>
      <c r="Z555" s="387">
        <f>IF(Table_1[[#This Row],[Kokonaiskävijämäärä]]&lt;1,0,Table_1[[#This Row],[Kävijämäärä b) aikuiset]]*Table_1[[#This Row],[Tapaamis-kerrat /osallistuja]])</f>
        <v>0</v>
      </c>
      <c r="AA555" s="387">
        <f>IF(Table_1[[#This Row],[Kokonaiskävijämäärä]]&lt;1,0,Table_1[[#This Row],[Kokonaiskävijämäärä]]*Table_1[[#This Row],[Tapaamis-kerrat /osallistuja]])</f>
        <v>0</v>
      </c>
      <c r="AB555" s="379" t="s">
        <v>57</v>
      </c>
      <c r="AC555" s="418"/>
      <c r="AD555" s="456"/>
      <c r="AE555" s="464"/>
      <c r="AF555" s="388" t="s">
        <v>57</v>
      </c>
      <c r="AG555" s="389" t="s">
        <v>57</v>
      </c>
      <c r="AH555" s="390" t="s">
        <v>57</v>
      </c>
      <c r="AI555" s="390" t="s">
        <v>57</v>
      </c>
      <c r="AJ555" s="391" t="s">
        <v>56</v>
      </c>
      <c r="AK555" s="392" t="s">
        <v>57</v>
      </c>
      <c r="AL555" s="392" t="s">
        <v>57</v>
      </c>
      <c r="AM555" s="392" t="s">
        <v>57</v>
      </c>
      <c r="AN555" s="393" t="s">
        <v>57</v>
      </c>
      <c r="AO555" s="394" t="s">
        <v>57</v>
      </c>
    </row>
    <row r="556" spans="1:41" ht="15.75" customHeight="1" x14ac:dyDescent="0.3">
      <c r="A556" s="395"/>
      <c r="B556" s="372"/>
      <c r="C556" s="396" t="s">
        <v>43</v>
      </c>
      <c r="D556" s="374" t="str">
        <f>IF(Table_1[[#This Row],[SISÄLLÖN NIMI]]="","",1)</f>
        <v/>
      </c>
      <c r="E556" s="397"/>
      <c r="F556" s="397"/>
      <c r="G556" s="373" t="s">
        <v>57</v>
      </c>
      <c r="H556" s="376" t="s">
        <v>57</v>
      </c>
      <c r="I556" s="398" t="s">
        <v>57</v>
      </c>
      <c r="J556" s="378" t="s">
        <v>47</v>
      </c>
      <c r="K556" s="399" t="s">
        <v>57</v>
      </c>
      <c r="L556" s="379" t="s">
        <v>57</v>
      </c>
      <c r="M556" s="400"/>
      <c r="N556" s="401" t="s">
        <v>57</v>
      </c>
      <c r="O556" s="382"/>
      <c r="P556" s="400"/>
      <c r="Q556" s="400"/>
      <c r="R556" s="402"/>
      <c r="S556" s="384">
        <f>IF(Table_1[[#This Row],[Kesto (min) /tapaaminen]]&lt;1,0,(Table_1[[#This Row],[Sisältöjen määrä 
]]*Table_1[[#This Row],[Kesto (min) /tapaaminen]]*Table_1[[#This Row],[Tapaamis-kerrat /osallistuja]]))</f>
        <v>0</v>
      </c>
      <c r="T556" s="356" t="str">
        <f>IF(Table_1[[#This Row],[SISÄLLÖN NIMI]]="","",IF(Table_1[[#This Row],[Toteutuminen]]="Ei osallistujia",0,IF(Table_1[[#This Row],[Toteutuminen]]="Peruttu",0,1)))</f>
        <v/>
      </c>
      <c r="U556" s="403"/>
      <c r="V556" s="404"/>
      <c r="W556" s="405"/>
      <c r="X556" s="387">
        <f>Table_1[[#This Row],[Kävijämäärä a) lapset]]+Table_1[[#This Row],[Kävijämäärä b) aikuiset]]</f>
        <v>0</v>
      </c>
      <c r="Y556" s="387">
        <f>IF(Table_1[[#This Row],[Kokonaiskävijämäärä]]&lt;1,0,Table_1[[#This Row],[Kävijämäärä a) lapset]]*Table_1[[#This Row],[Tapaamis-kerrat /osallistuja]])</f>
        <v>0</v>
      </c>
      <c r="Z556" s="387">
        <f>IF(Table_1[[#This Row],[Kokonaiskävijämäärä]]&lt;1,0,Table_1[[#This Row],[Kävijämäärä b) aikuiset]]*Table_1[[#This Row],[Tapaamis-kerrat /osallistuja]])</f>
        <v>0</v>
      </c>
      <c r="AA556" s="387">
        <f>IF(Table_1[[#This Row],[Kokonaiskävijämäärä]]&lt;1,0,Table_1[[#This Row],[Kokonaiskävijämäärä]]*Table_1[[#This Row],[Tapaamis-kerrat /osallistuja]])</f>
        <v>0</v>
      </c>
      <c r="AB556" s="379" t="s">
        <v>57</v>
      </c>
      <c r="AC556" s="418"/>
      <c r="AD556" s="456"/>
      <c r="AE556" s="464"/>
      <c r="AF556" s="388" t="s">
        <v>57</v>
      </c>
      <c r="AG556" s="389" t="s">
        <v>57</v>
      </c>
      <c r="AH556" s="390" t="s">
        <v>57</v>
      </c>
      <c r="AI556" s="390" t="s">
        <v>57</v>
      </c>
      <c r="AJ556" s="391" t="s">
        <v>56</v>
      </c>
      <c r="AK556" s="392" t="s">
        <v>57</v>
      </c>
      <c r="AL556" s="392" t="s">
        <v>57</v>
      </c>
      <c r="AM556" s="392" t="s">
        <v>57</v>
      </c>
      <c r="AN556" s="393" t="s">
        <v>57</v>
      </c>
      <c r="AO556" s="394" t="s">
        <v>57</v>
      </c>
    </row>
    <row r="557" spans="1:41" ht="15.75" customHeight="1" x14ac:dyDescent="0.3">
      <c r="A557" s="395"/>
      <c r="B557" s="372"/>
      <c r="C557" s="396" t="s">
        <v>43</v>
      </c>
      <c r="D557" s="374" t="str">
        <f>IF(Table_1[[#This Row],[SISÄLLÖN NIMI]]="","",1)</f>
        <v/>
      </c>
      <c r="E557" s="397"/>
      <c r="F557" s="397"/>
      <c r="G557" s="373" t="s">
        <v>57</v>
      </c>
      <c r="H557" s="376" t="s">
        <v>57</v>
      </c>
      <c r="I557" s="398" t="s">
        <v>57</v>
      </c>
      <c r="J557" s="378" t="s">
        <v>47</v>
      </c>
      <c r="K557" s="399" t="s">
        <v>57</v>
      </c>
      <c r="L557" s="379" t="s">
        <v>57</v>
      </c>
      <c r="M557" s="400"/>
      <c r="N557" s="401" t="s">
        <v>57</v>
      </c>
      <c r="O557" s="382"/>
      <c r="P557" s="400"/>
      <c r="Q557" s="400"/>
      <c r="R557" s="402"/>
      <c r="S557" s="384">
        <f>IF(Table_1[[#This Row],[Kesto (min) /tapaaminen]]&lt;1,0,(Table_1[[#This Row],[Sisältöjen määrä 
]]*Table_1[[#This Row],[Kesto (min) /tapaaminen]]*Table_1[[#This Row],[Tapaamis-kerrat /osallistuja]]))</f>
        <v>0</v>
      </c>
      <c r="T557" s="356" t="str">
        <f>IF(Table_1[[#This Row],[SISÄLLÖN NIMI]]="","",IF(Table_1[[#This Row],[Toteutuminen]]="Ei osallistujia",0,IF(Table_1[[#This Row],[Toteutuminen]]="Peruttu",0,1)))</f>
        <v/>
      </c>
      <c r="U557" s="403"/>
      <c r="V557" s="404"/>
      <c r="W557" s="405"/>
      <c r="X557" s="387">
        <f>Table_1[[#This Row],[Kävijämäärä a) lapset]]+Table_1[[#This Row],[Kävijämäärä b) aikuiset]]</f>
        <v>0</v>
      </c>
      <c r="Y557" s="387">
        <f>IF(Table_1[[#This Row],[Kokonaiskävijämäärä]]&lt;1,0,Table_1[[#This Row],[Kävijämäärä a) lapset]]*Table_1[[#This Row],[Tapaamis-kerrat /osallistuja]])</f>
        <v>0</v>
      </c>
      <c r="Z557" s="387">
        <f>IF(Table_1[[#This Row],[Kokonaiskävijämäärä]]&lt;1,0,Table_1[[#This Row],[Kävijämäärä b) aikuiset]]*Table_1[[#This Row],[Tapaamis-kerrat /osallistuja]])</f>
        <v>0</v>
      </c>
      <c r="AA557" s="387">
        <f>IF(Table_1[[#This Row],[Kokonaiskävijämäärä]]&lt;1,0,Table_1[[#This Row],[Kokonaiskävijämäärä]]*Table_1[[#This Row],[Tapaamis-kerrat /osallistuja]])</f>
        <v>0</v>
      </c>
      <c r="AB557" s="379" t="s">
        <v>57</v>
      </c>
      <c r="AC557" s="418"/>
      <c r="AD557" s="456"/>
      <c r="AE557" s="464"/>
      <c r="AF557" s="388" t="s">
        <v>57</v>
      </c>
      <c r="AG557" s="389" t="s">
        <v>57</v>
      </c>
      <c r="AH557" s="390" t="s">
        <v>57</v>
      </c>
      <c r="AI557" s="390" t="s">
        <v>57</v>
      </c>
      <c r="AJ557" s="391" t="s">
        <v>56</v>
      </c>
      <c r="AK557" s="392" t="s">
        <v>57</v>
      </c>
      <c r="AL557" s="392" t="s">
        <v>57</v>
      </c>
      <c r="AM557" s="392" t="s">
        <v>57</v>
      </c>
      <c r="AN557" s="393" t="s">
        <v>57</v>
      </c>
      <c r="AO557" s="394" t="s">
        <v>57</v>
      </c>
    </row>
    <row r="558" spans="1:41" ht="15.75" customHeight="1" x14ac:dyDescent="0.3">
      <c r="A558" s="395"/>
      <c r="B558" s="372"/>
      <c r="C558" s="396" t="s">
        <v>43</v>
      </c>
      <c r="D558" s="374" t="str">
        <f>IF(Table_1[[#This Row],[SISÄLLÖN NIMI]]="","",1)</f>
        <v/>
      </c>
      <c r="E558" s="397"/>
      <c r="F558" s="397"/>
      <c r="G558" s="373" t="s">
        <v>57</v>
      </c>
      <c r="H558" s="376" t="s">
        <v>57</v>
      </c>
      <c r="I558" s="398" t="s">
        <v>57</v>
      </c>
      <c r="J558" s="378" t="s">
        <v>47</v>
      </c>
      <c r="K558" s="399" t="s">
        <v>57</v>
      </c>
      <c r="L558" s="379" t="s">
        <v>57</v>
      </c>
      <c r="M558" s="400"/>
      <c r="N558" s="401" t="s">
        <v>57</v>
      </c>
      <c r="O558" s="382"/>
      <c r="P558" s="400"/>
      <c r="Q558" s="400"/>
      <c r="R558" s="402"/>
      <c r="S558" s="384">
        <f>IF(Table_1[[#This Row],[Kesto (min) /tapaaminen]]&lt;1,0,(Table_1[[#This Row],[Sisältöjen määrä 
]]*Table_1[[#This Row],[Kesto (min) /tapaaminen]]*Table_1[[#This Row],[Tapaamis-kerrat /osallistuja]]))</f>
        <v>0</v>
      </c>
      <c r="T558" s="356" t="str">
        <f>IF(Table_1[[#This Row],[SISÄLLÖN NIMI]]="","",IF(Table_1[[#This Row],[Toteutuminen]]="Ei osallistujia",0,IF(Table_1[[#This Row],[Toteutuminen]]="Peruttu",0,1)))</f>
        <v/>
      </c>
      <c r="U558" s="403"/>
      <c r="V558" s="404"/>
      <c r="W558" s="405"/>
      <c r="X558" s="387">
        <f>Table_1[[#This Row],[Kävijämäärä a) lapset]]+Table_1[[#This Row],[Kävijämäärä b) aikuiset]]</f>
        <v>0</v>
      </c>
      <c r="Y558" s="387">
        <f>IF(Table_1[[#This Row],[Kokonaiskävijämäärä]]&lt;1,0,Table_1[[#This Row],[Kävijämäärä a) lapset]]*Table_1[[#This Row],[Tapaamis-kerrat /osallistuja]])</f>
        <v>0</v>
      </c>
      <c r="Z558" s="387">
        <f>IF(Table_1[[#This Row],[Kokonaiskävijämäärä]]&lt;1,0,Table_1[[#This Row],[Kävijämäärä b) aikuiset]]*Table_1[[#This Row],[Tapaamis-kerrat /osallistuja]])</f>
        <v>0</v>
      </c>
      <c r="AA558" s="387">
        <f>IF(Table_1[[#This Row],[Kokonaiskävijämäärä]]&lt;1,0,Table_1[[#This Row],[Kokonaiskävijämäärä]]*Table_1[[#This Row],[Tapaamis-kerrat /osallistuja]])</f>
        <v>0</v>
      </c>
      <c r="AB558" s="379" t="s">
        <v>57</v>
      </c>
      <c r="AC558" s="418"/>
      <c r="AD558" s="456"/>
      <c r="AE558" s="464"/>
      <c r="AF558" s="388" t="s">
        <v>57</v>
      </c>
      <c r="AG558" s="389" t="s">
        <v>57</v>
      </c>
      <c r="AH558" s="390" t="s">
        <v>57</v>
      </c>
      <c r="AI558" s="390" t="s">
        <v>57</v>
      </c>
      <c r="AJ558" s="391" t="s">
        <v>56</v>
      </c>
      <c r="AK558" s="392" t="s">
        <v>57</v>
      </c>
      <c r="AL558" s="392" t="s">
        <v>57</v>
      </c>
      <c r="AM558" s="392" t="s">
        <v>57</v>
      </c>
      <c r="AN558" s="393" t="s">
        <v>57</v>
      </c>
      <c r="AO558" s="394" t="s">
        <v>57</v>
      </c>
    </row>
    <row r="559" spans="1:41" ht="15.75" customHeight="1" x14ac:dyDescent="0.3">
      <c r="A559" s="395"/>
      <c r="B559" s="372"/>
      <c r="C559" s="396" t="s">
        <v>43</v>
      </c>
      <c r="D559" s="374" t="str">
        <f>IF(Table_1[[#This Row],[SISÄLLÖN NIMI]]="","",1)</f>
        <v/>
      </c>
      <c r="E559" s="397"/>
      <c r="F559" s="397"/>
      <c r="G559" s="373" t="s">
        <v>57</v>
      </c>
      <c r="H559" s="376" t="s">
        <v>57</v>
      </c>
      <c r="I559" s="398" t="s">
        <v>57</v>
      </c>
      <c r="J559" s="378" t="s">
        <v>47</v>
      </c>
      <c r="K559" s="399" t="s">
        <v>57</v>
      </c>
      <c r="L559" s="379" t="s">
        <v>57</v>
      </c>
      <c r="M559" s="400"/>
      <c r="N559" s="401" t="s">
        <v>57</v>
      </c>
      <c r="O559" s="382"/>
      <c r="P559" s="400"/>
      <c r="Q559" s="400"/>
      <c r="R559" s="402"/>
      <c r="S559" s="384">
        <f>IF(Table_1[[#This Row],[Kesto (min) /tapaaminen]]&lt;1,0,(Table_1[[#This Row],[Sisältöjen määrä 
]]*Table_1[[#This Row],[Kesto (min) /tapaaminen]]*Table_1[[#This Row],[Tapaamis-kerrat /osallistuja]]))</f>
        <v>0</v>
      </c>
      <c r="T559" s="356" t="str">
        <f>IF(Table_1[[#This Row],[SISÄLLÖN NIMI]]="","",IF(Table_1[[#This Row],[Toteutuminen]]="Ei osallistujia",0,IF(Table_1[[#This Row],[Toteutuminen]]="Peruttu",0,1)))</f>
        <v/>
      </c>
      <c r="U559" s="403"/>
      <c r="V559" s="404"/>
      <c r="W559" s="405"/>
      <c r="X559" s="387">
        <f>Table_1[[#This Row],[Kävijämäärä a) lapset]]+Table_1[[#This Row],[Kävijämäärä b) aikuiset]]</f>
        <v>0</v>
      </c>
      <c r="Y559" s="387">
        <f>IF(Table_1[[#This Row],[Kokonaiskävijämäärä]]&lt;1,0,Table_1[[#This Row],[Kävijämäärä a) lapset]]*Table_1[[#This Row],[Tapaamis-kerrat /osallistuja]])</f>
        <v>0</v>
      </c>
      <c r="Z559" s="387">
        <f>IF(Table_1[[#This Row],[Kokonaiskävijämäärä]]&lt;1,0,Table_1[[#This Row],[Kävijämäärä b) aikuiset]]*Table_1[[#This Row],[Tapaamis-kerrat /osallistuja]])</f>
        <v>0</v>
      </c>
      <c r="AA559" s="387">
        <f>IF(Table_1[[#This Row],[Kokonaiskävijämäärä]]&lt;1,0,Table_1[[#This Row],[Kokonaiskävijämäärä]]*Table_1[[#This Row],[Tapaamis-kerrat /osallistuja]])</f>
        <v>0</v>
      </c>
      <c r="AB559" s="379" t="s">
        <v>57</v>
      </c>
      <c r="AC559" s="418"/>
      <c r="AD559" s="456"/>
      <c r="AE559" s="464"/>
      <c r="AF559" s="388" t="s">
        <v>57</v>
      </c>
      <c r="AG559" s="389" t="s">
        <v>57</v>
      </c>
      <c r="AH559" s="390" t="s">
        <v>57</v>
      </c>
      <c r="AI559" s="390" t="s">
        <v>57</v>
      </c>
      <c r="AJ559" s="391" t="s">
        <v>56</v>
      </c>
      <c r="AK559" s="392" t="s">
        <v>57</v>
      </c>
      <c r="AL559" s="392" t="s">
        <v>57</v>
      </c>
      <c r="AM559" s="392" t="s">
        <v>57</v>
      </c>
      <c r="AN559" s="393" t="s">
        <v>57</v>
      </c>
      <c r="AO559" s="394" t="s">
        <v>57</v>
      </c>
    </row>
    <row r="560" spans="1:41" ht="15.75" customHeight="1" x14ac:dyDescent="0.3">
      <c r="A560" s="395"/>
      <c r="B560" s="372"/>
      <c r="C560" s="396" t="s">
        <v>43</v>
      </c>
      <c r="D560" s="374" t="str">
        <f>IF(Table_1[[#This Row],[SISÄLLÖN NIMI]]="","",1)</f>
        <v/>
      </c>
      <c r="E560" s="397"/>
      <c r="F560" s="397"/>
      <c r="G560" s="373" t="s">
        <v>57</v>
      </c>
      <c r="H560" s="376" t="s">
        <v>57</v>
      </c>
      <c r="I560" s="398" t="s">
        <v>57</v>
      </c>
      <c r="J560" s="378" t="s">
        <v>47</v>
      </c>
      <c r="K560" s="399" t="s">
        <v>57</v>
      </c>
      <c r="L560" s="379" t="s">
        <v>57</v>
      </c>
      <c r="M560" s="400"/>
      <c r="N560" s="401" t="s">
        <v>57</v>
      </c>
      <c r="O560" s="382"/>
      <c r="P560" s="400"/>
      <c r="Q560" s="400"/>
      <c r="R560" s="402"/>
      <c r="S560" s="384">
        <f>IF(Table_1[[#This Row],[Kesto (min) /tapaaminen]]&lt;1,0,(Table_1[[#This Row],[Sisältöjen määrä 
]]*Table_1[[#This Row],[Kesto (min) /tapaaminen]]*Table_1[[#This Row],[Tapaamis-kerrat /osallistuja]]))</f>
        <v>0</v>
      </c>
      <c r="T560" s="356" t="str">
        <f>IF(Table_1[[#This Row],[SISÄLLÖN NIMI]]="","",IF(Table_1[[#This Row],[Toteutuminen]]="Ei osallistujia",0,IF(Table_1[[#This Row],[Toteutuminen]]="Peruttu",0,1)))</f>
        <v/>
      </c>
      <c r="U560" s="403"/>
      <c r="V560" s="404"/>
      <c r="W560" s="405"/>
      <c r="X560" s="387">
        <f>Table_1[[#This Row],[Kävijämäärä a) lapset]]+Table_1[[#This Row],[Kävijämäärä b) aikuiset]]</f>
        <v>0</v>
      </c>
      <c r="Y560" s="387">
        <f>IF(Table_1[[#This Row],[Kokonaiskävijämäärä]]&lt;1,0,Table_1[[#This Row],[Kävijämäärä a) lapset]]*Table_1[[#This Row],[Tapaamis-kerrat /osallistuja]])</f>
        <v>0</v>
      </c>
      <c r="Z560" s="387">
        <f>IF(Table_1[[#This Row],[Kokonaiskävijämäärä]]&lt;1,0,Table_1[[#This Row],[Kävijämäärä b) aikuiset]]*Table_1[[#This Row],[Tapaamis-kerrat /osallistuja]])</f>
        <v>0</v>
      </c>
      <c r="AA560" s="387">
        <f>IF(Table_1[[#This Row],[Kokonaiskävijämäärä]]&lt;1,0,Table_1[[#This Row],[Kokonaiskävijämäärä]]*Table_1[[#This Row],[Tapaamis-kerrat /osallistuja]])</f>
        <v>0</v>
      </c>
      <c r="AB560" s="379" t="s">
        <v>57</v>
      </c>
      <c r="AC560" s="418"/>
      <c r="AD560" s="456"/>
      <c r="AE560" s="464"/>
      <c r="AF560" s="388" t="s">
        <v>57</v>
      </c>
      <c r="AG560" s="389" t="s">
        <v>57</v>
      </c>
      <c r="AH560" s="390" t="s">
        <v>57</v>
      </c>
      <c r="AI560" s="390" t="s">
        <v>57</v>
      </c>
      <c r="AJ560" s="391" t="s">
        <v>56</v>
      </c>
      <c r="AK560" s="392" t="s">
        <v>57</v>
      </c>
      <c r="AL560" s="392" t="s">
        <v>57</v>
      </c>
      <c r="AM560" s="392" t="s">
        <v>57</v>
      </c>
      <c r="AN560" s="393" t="s">
        <v>57</v>
      </c>
      <c r="AO560" s="394" t="s">
        <v>57</v>
      </c>
    </row>
    <row r="561" spans="1:41" ht="15.75" customHeight="1" x14ac:dyDescent="0.3">
      <c r="A561" s="395"/>
      <c r="B561" s="372"/>
      <c r="C561" s="396" t="s">
        <v>43</v>
      </c>
      <c r="D561" s="374" t="str">
        <f>IF(Table_1[[#This Row],[SISÄLLÖN NIMI]]="","",1)</f>
        <v/>
      </c>
      <c r="E561" s="397"/>
      <c r="F561" s="397"/>
      <c r="G561" s="373" t="s">
        <v>57</v>
      </c>
      <c r="H561" s="376" t="s">
        <v>57</v>
      </c>
      <c r="I561" s="398" t="s">
        <v>57</v>
      </c>
      <c r="J561" s="378" t="s">
        <v>47</v>
      </c>
      <c r="K561" s="399" t="s">
        <v>57</v>
      </c>
      <c r="L561" s="379" t="s">
        <v>57</v>
      </c>
      <c r="M561" s="400"/>
      <c r="N561" s="401" t="s">
        <v>57</v>
      </c>
      <c r="O561" s="382"/>
      <c r="P561" s="400"/>
      <c r="Q561" s="400"/>
      <c r="R561" s="402"/>
      <c r="S561" s="384">
        <f>IF(Table_1[[#This Row],[Kesto (min) /tapaaminen]]&lt;1,0,(Table_1[[#This Row],[Sisältöjen määrä 
]]*Table_1[[#This Row],[Kesto (min) /tapaaminen]]*Table_1[[#This Row],[Tapaamis-kerrat /osallistuja]]))</f>
        <v>0</v>
      </c>
      <c r="T561" s="356" t="str">
        <f>IF(Table_1[[#This Row],[SISÄLLÖN NIMI]]="","",IF(Table_1[[#This Row],[Toteutuminen]]="Ei osallistujia",0,IF(Table_1[[#This Row],[Toteutuminen]]="Peruttu",0,1)))</f>
        <v/>
      </c>
      <c r="U561" s="403"/>
      <c r="V561" s="404"/>
      <c r="W561" s="405"/>
      <c r="X561" s="387">
        <f>Table_1[[#This Row],[Kävijämäärä a) lapset]]+Table_1[[#This Row],[Kävijämäärä b) aikuiset]]</f>
        <v>0</v>
      </c>
      <c r="Y561" s="387">
        <f>IF(Table_1[[#This Row],[Kokonaiskävijämäärä]]&lt;1,0,Table_1[[#This Row],[Kävijämäärä a) lapset]]*Table_1[[#This Row],[Tapaamis-kerrat /osallistuja]])</f>
        <v>0</v>
      </c>
      <c r="Z561" s="387">
        <f>IF(Table_1[[#This Row],[Kokonaiskävijämäärä]]&lt;1,0,Table_1[[#This Row],[Kävijämäärä b) aikuiset]]*Table_1[[#This Row],[Tapaamis-kerrat /osallistuja]])</f>
        <v>0</v>
      </c>
      <c r="AA561" s="387">
        <f>IF(Table_1[[#This Row],[Kokonaiskävijämäärä]]&lt;1,0,Table_1[[#This Row],[Kokonaiskävijämäärä]]*Table_1[[#This Row],[Tapaamis-kerrat /osallistuja]])</f>
        <v>0</v>
      </c>
      <c r="AB561" s="379" t="s">
        <v>57</v>
      </c>
      <c r="AC561" s="418"/>
      <c r="AD561" s="456"/>
      <c r="AE561" s="464"/>
      <c r="AF561" s="388" t="s">
        <v>57</v>
      </c>
      <c r="AG561" s="389" t="s">
        <v>57</v>
      </c>
      <c r="AH561" s="390" t="s">
        <v>57</v>
      </c>
      <c r="AI561" s="390" t="s">
        <v>57</v>
      </c>
      <c r="AJ561" s="391" t="s">
        <v>56</v>
      </c>
      <c r="AK561" s="392" t="s">
        <v>57</v>
      </c>
      <c r="AL561" s="392" t="s">
        <v>57</v>
      </c>
      <c r="AM561" s="392" t="s">
        <v>57</v>
      </c>
      <c r="AN561" s="393" t="s">
        <v>57</v>
      </c>
      <c r="AO561" s="394" t="s">
        <v>57</v>
      </c>
    </row>
    <row r="562" spans="1:41" ht="15.75" customHeight="1" x14ac:dyDescent="0.3">
      <c r="A562" s="395"/>
      <c r="B562" s="372"/>
      <c r="C562" s="396" t="s">
        <v>43</v>
      </c>
      <c r="D562" s="374" t="str">
        <f>IF(Table_1[[#This Row],[SISÄLLÖN NIMI]]="","",1)</f>
        <v/>
      </c>
      <c r="E562" s="397"/>
      <c r="F562" s="397"/>
      <c r="G562" s="373" t="s">
        <v>57</v>
      </c>
      <c r="H562" s="376" t="s">
        <v>57</v>
      </c>
      <c r="I562" s="398" t="s">
        <v>57</v>
      </c>
      <c r="J562" s="378" t="s">
        <v>47</v>
      </c>
      <c r="K562" s="399" t="s">
        <v>57</v>
      </c>
      <c r="L562" s="379" t="s">
        <v>57</v>
      </c>
      <c r="M562" s="400"/>
      <c r="N562" s="401" t="s">
        <v>57</v>
      </c>
      <c r="O562" s="382"/>
      <c r="P562" s="400"/>
      <c r="Q562" s="400"/>
      <c r="R562" s="402"/>
      <c r="S562" s="384">
        <f>IF(Table_1[[#This Row],[Kesto (min) /tapaaminen]]&lt;1,0,(Table_1[[#This Row],[Sisältöjen määrä 
]]*Table_1[[#This Row],[Kesto (min) /tapaaminen]]*Table_1[[#This Row],[Tapaamis-kerrat /osallistuja]]))</f>
        <v>0</v>
      </c>
      <c r="T562" s="356" t="str">
        <f>IF(Table_1[[#This Row],[SISÄLLÖN NIMI]]="","",IF(Table_1[[#This Row],[Toteutuminen]]="Ei osallistujia",0,IF(Table_1[[#This Row],[Toteutuminen]]="Peruttu",0,1)))</f>
        <v/>
      </c>
      <c r="U562" s="403"/>
      <c r="V562" s="404"/>
      <c r="W562" s="405"/>
      <c r="X562" s="387">
        <f>Table_1[[#This Row],[Kävijämäärä a) lapset]]+Table_1[[#This Row],[Kävijämäärä b) aikuiset]]</f>
        <v>0</v>
      </c>
      <c r="Y562" s="387">
        <f>IF(Table_1[[#This Row],[Kokonaiskävijämäärä]]&lt;1,0,Table_1[[#This Row],[Kävijämäärä a) lapset]]*Table_1[[#This Row],[Tapaamis-kerrat /osallistuja]])</f>
        <v>0</v>
      </c>
      <c r="Z562" s="387">
        <f>IF(Table_1[[#This Row],[Kokonaiskävijämäärä]]&lt;1,0,Table_1[[#This Row],[Kävijämäärä b) aikuiset]]*Table_1[[#This Row],[Tapaamis-kerrat /osallistuja]])</f>
        <v>0</v>
      </c>
      <c r="AA562" s="387">
        <f>IF(Table_1[[#This Row],[Kokonaiskävijämäärä]]&lt;1,0,Table_1[[#This Row],[Kokonaiskävijämäärä]]*Table_1[[#This Row],[Tapaamis-kerrat /osallistuja]])</f>
        <v>0</v>
      </c>
      <c r="AB562" s="379" t="s">
        <v>57</v>
      </c>
      <c r="AC562" s="418"/>
      <c r="AD562" s="456"/>
      <c r="AE562" s="464"/>
      <c r="AF562" s="388" t="s">
        <v>57</v>
      </c>
      <c r="AG562" s="389" t="s">
        <v>57</v>
      </c>
      <c r="AH562" s="390" t="s">
        <v>57</v>
      </c>
      <c r="AI562" s="390" t="s">
        <v>57</v>
      </c>
      <c r="AJ562" s="391" t="s">
        <v>56</v>
      </c>
      <c r="AK562" s="392" t="s">
        <v>57</v>
      </c>
      <c r="AL562" s="392" t="s">
        <v>57</v>
      </c>
      <c r="AM562" s="392" t="s">
        <v>57</v>
      </c>
      <c r="AN562" s="393" t="s">
        <v>57</v>
      </c>
      <c r="AO562" s="394" t="s">
        <v>57</v>
      </c>
    </row>
    <row r="563" spans="1:41" ht="14.25" customHeight="1" x14ac:dyDescent="0.3">
      <c r="A563" s="395"/>
      <c r="B563" s="372"/>
      <c r="C563" s="396" t="s">
        <v>43</v>
      </c>
      <c r="D563" s="374" t="str">
        <f>IF(Table_1[[#This Row],[SISÄLLÖN NIMI]]="","",1)</f>
        <v/>
      </c>
      <c r="E563" s="397"/>
      <c r="F563" s="397"/>
      <c r="G563" s="373" t="s">
        <v>57</v>
      </c>
      <c r="H563" s="376" t="s">
        <v>57</v>
      </c>
      <c r="I563" s="398" t="s">
        <v>57</v>
      </c>
      <c r="J563" s="378" t="s">
        <v>47</v>
      </c>
      <c r="K563" s="399" t="s">
        <v>57</v>
      </c>
      <c r="L563" s="379" t="s">
        <v>57</v>
      </c>
      <c r="M563" s="400"/>
      <c r="N563" s="401" t="s">
        <v>57</v>
      </c>
      <c r="O563" s="382"/>
      <c r="P563" s="400"/>
      <c r="Q563" s="400"/>
      <c r="R563" s="402"/>
      <c r="S563" s="384">
        <f>IF(Table_1[[#This Row],[Kesto (min) /tapaaminen]]&lt;1,0,(Table_1[[#This Row],[Sisältöjen määrä 
]]*Table_1[[#This Row],[Kesto (min) /tapaaminen]]*Table_1[[#This Row],[Tapaamis-kerrat /osallistuja]]))</f>
        <v>0</v>
      </c>
      <c r="T563" s="356" t="str">
        <f>IF(Table_1[[#This Row],[SISÄLLÖN NIMI]]="","",IF(Table_1[[#This Row],[Toteutuminen]]="Ei osallistujia",0,IF(Table_1[[#This Row],[Toteutuminen]]="Peruttu",0,1)))</f>
        <v/>
      </c>
      <c r="U563" s="403"/>
      <c r="V563" s="404"/>
      <c r="W563" s="405"/>
      <c r="X563" s="387">
        <f>Table_1[[#This Row],[Kävijämäärä a) lapset]]+Table_1[[#This Row],[Kävijämäärä b) aikuiset]]</f>
        <v>0</v>
      </c>
      <c r="Y563" s="387">
        <f>IF(Table_1[[#This Row],[Kokonaiskävijämäärä]]&lt;1,0,Table_1[[#This Row],[Kävijämäärä a) lapset]]*Table_1[[#This Row],[Tapaamis-kerrat /osallistuja]])</f>
        <v>0</v>
      </c>
      <c r="Z563" s="387">
        <f>IF(Table_1[[#This Row],[Kokonaiskävijämäärä]]&lt;1,0,Table_1[[#This Row],[Kävijämäärä b) aikuiset]]*Table_1[[#This Row],[Tapaamis-kerrat /osallistuja]])</f>
        <v>0</v>
      </c>
      <c r="AA563" s="387">
        <f>IF(Table_1[[#This Row],[Kokonaiskävijämäärä]]&lt;1,0,Table_1[[#This Row],[Kokonaiskävijämäärä]]*Table_1[[#This Row],[Tapaamis-kerrat /osallistuja]])</f>
        <v>0</v>
      </c>
      <c r="AB563" s="379" t="s">
        <v>57</v>
      </c>
      <c r="AC563" s="418"/>
      <c r="AD563" s="456"/>
      <c r="AE563" s="464"/>
      <c r="AF563" s="388" t="s">
        <v>57</v>
      </c>
      <c r="AG563" s="389" t="s">
        <v>57</v>
      </c>
      <c r="AH563" s="390" t="s">
        <v>57</v>
      </c>
      <c r="AI563" s="390" t="s">
        <v>57</v>
      </c>
      <c r="AJ563" s="391" t="s">
        <v>56</v>
      </c>
      <c r="AK563" s="392" t="s">
        <v>57</v>
      </c>
      <c r="AL563" s="392" t="s">
        <v>57</v>
      </c>
      <c r="AM563" s="392" t="s">
        <v>57</v>
      </c>
      <c r="AN563" s="393" t="s">
        <v>57</v>
      </c>
      <c r="AO563" s="394" t="s">
        <v>57</v>
      </c>
    </row>
    <row r="564" spans="1:41" ht="14.1" customHeight="1" x14ac:dyDescent="0.3">
      <c r="A564" s="395"/>
      <c r="B564" s="372"/>
      <c r="C564" s="396" t="s">
        <v>43</v>
      </c>
      <c r="D564" s="374" t="str">
        <f>IF(Table_1[[#This Row],[SISÄLLÖN NIMI]]="","",1)</f>
        <v/>
      </c>
      <c r="E564" s="397"/>
      <c r="F564" s="397"/>
      <c r="G564" s="373" t="s">
        <v>57</v>
      </c>
      <c r="H564" s="376" t="s">
        <v>57</v>
      </c>
      <c r="I564" s="398" t="s">
        <v>57</v>
      </c>
      <c r="J564" s="378" t="s">
        <v>47</v>
      </c>
      <c r="K564" s="399" t="s">
        <v>57</v>
      </c>
      <c r="L564" s="379" t="s">
        <v>57</v>
      </c>
      <c r="M564" s="400"/>
      <c r="N564" s="401" t="s">
        <v>57</v>
      </c>
      <c r="O564" s="382"/>
      <c r="P564" s="400"/>
      <c r="Q564" s="400"/>
      <c r="R564" s="402"/>
      <c r="S564" s="384">
        <f>IF(Table_1[[#This Row],[Kesto (min) /tapaaminen]]&lt;1,0,(Table_1[[#This Row],[Sisältöjen määrä 
]]*Table_1[[#This Row],[Kesto (min) /tapaaminen]]*Table_1[[#This Row],[Tapaamis-kerrat /osallistuja]]))</f>
        <v>0</v>
      </c>
      <c r="T564" s="356" t="str">
        <f>IF(Table_1[[#This Row],[SISÄLLÖN NIMI]]="","",IF(Table_1[[#This Row],[Toteutuminen]]="Ei osallistujia",0,IF(Table_1[[#This Row],[Toteutuminen]]="Peruttu",0,1)))</f>
        <v/>
      </c>
      <c r="U564" s="403"/>
      <c r="V564" s="404"/>
      <c r="W564" s="405"/>
      <c r="X564" s="387">
        <f>Table_1[[#This Row],[Kävijämäärä a) lapset]]+Table_1[[#This Row],[Kävijämäärä b) aikuiset]]</f>
        <v>0</v>
      </c>
      <c r="Y564" s="387">
        <f>IF(Table_1[[#This Row],[Kokonaiskävijämäärä]]&lt;1,0,Table_1[[#This Row],[Kävijämäärä a) lapset]]*Table_1[[#This Row],[Tapaamis-kerrat /osallistuja]])</f>
        <v>0</v>
      </c>
      <c r="Z564" s="387">
        <f>IF(Table_1[[#This Row],[Kokonaiskävijämäärä]]&lt;1,0,Table_1[[#This Row],[Kävijämäärä b) aikuiset]]*Table_1[[#This Row],[Tapaamis-kerrat /osallistuja]])</f>
        <v>0</v>
      </c>
      <c r="AA564" s="387">
        <f>IF(Table_1[[#This Row],[Kokonaiskävijämäärä]]&lt;1,0,Table_1[[#This Row],[Kokonaiskävijämäärä]]*Table_1[[#This Row],[Tapaamis-kerrat /osallistuja]])</f>
        <v>0</v>
      </c>
      <c r="AB564" s="379" t="s">
        <v>57</v>
      </c>
      <c r="AC564" s="418"/>
      <c r="AD564" s="456"/>
      <c r="AE564" s="464"/>
      <c r="AF564" s="388" t="s">
        <v>57</v>
      </c>
      <c r="AG564" s="389" t="s">
        <v>57</v>
      </c>
      <c r="AH564" s="390" t="s">
        <v>57</v>
      </c>
      <c r="AI564" s="390" t="s">
        <v>57</v>
      </c>
      <c r="AJ564" s="391" t="s">
        <v>56</v>
      </c>
      <c r="AK564" s="392" t="s">
        <v>57</v>
      </c>
      <c r="AL564" s="392" t="s">
        <v>57</v>
      </c>
      <c r="AM564" s="392" t="s">
        <v>57</v>
      </c>
      <c r="AN564" s="393" t="s">
        <v>57</v>
      </c>
      <c r="AO564" s="394" t="s">
        <v>57</v>
      </c>
    </row>
    <row r="565" spans="1:41" ht="14.25" customHeight="1" x14ac:dyDescent="0.3">
      <c r="A565" s="395"/>
      <c r="B565" s="372"/>
      <c r="C565" s="396" t="s">
        <v>43</v>
      </c>
      <c r="D565" s="374" t="str">
        <f>IF(Table_1[[#This Row],[SISÄLLÖN NIMI]]="","",1)</f>
        <v/>
      </c>
      <c r="E565" s="397"/>
      <c r="F565" s="397"/>
      <c r="G565" s="373" t="s">
        <v>57</v>
      </c>
      <c r="H565" s="376" t="s">
        <v>57</v>
      </c>
      <c r="I565" s="398" t="s">
        <v>57</v>
      </c>
      <c r="J565" s="378" t="s">
        <v>47</v>
      </c>
      <c r="K565" s="399" t="s">
        <v>57</v>
      </c>
      <c r="L565" s="379" t="s">
        <v>57</v>
      </c>
      <c r="M565" s="400"/>
      <c r="N565" s="401" t="s">
        <v>57</v>
      </c>
      <c r="O565" s="382"/>
      <c r="P565" s="400"/>
      <c r="Q565" s="400"/>
      <c r="R565" s="402"/>
      <c r="S565" s="384">
        <f>IF(Table_1[[#This Row],[Kesto (min) /tapaaminen]]&lt;1,0,(Table_1[[#This Row],[Sisältöjen määrä 
]]*Table_1[[#This Row],[Kesto (min) /tapaaminen]]*Table_1[[#This Row],[Tapaamis-kerrat /osallistuja]]))</f>
        <v>0</v>
      </c>
      <c r="T565" s="356" t="str">
        <f>IF(Table_1[[#This Row],[SISÄLLÖN NIMI]]="","",IF(Table_1[[#This Row],[Toteutuminen]]="Ei osallistujia",0,IF(Table_1[[#This Row],[Toteutuminen]]="Peruttu",0,1)))</f>
        <v/>
      </c>
      <c r="U565" s="403"/>
      <c r="V565" s="404"/>
      <c r="W565" s="405"/>
      <c r="X565" s="387">
        <f>Table_1[[#This Row],[Kävijämäärä a) lapset]]+Table_1[[#This Row],[Kävijämäärä b) aikuiset]]</f>
        <v>0</v>
      </c>
      <c r="Y565" s="387">
        <f>IF(Table_1[[#This Row],[Kokonaiskävijämäärä]]&lt;1,0,Table_1[[#This Row],[Kävijämäärä a) lapset]]*Table_1[[#This Row],[Tapaamis-kerrat /osallistuja]])</f>
        <v>0</v>
      </c>
      <c r="Z565" s="387">
        <f>IF(Table_1[[#This Row],[Kokonaiskävijämäärä]]&lt;1,0,Table_1[[#This Row],[Kävijämäärä b) aikuiset]]*Table_1[[#This Row],[Tapaamis-kerrat /osallistuja]])</f>
        <v>0</v>
      </c>
      <c r="AA565" s="387">
        <f>IF(Table_1[[#This Row],[Kokonaiskävijämäärä]]&lt;1,0,Table_1[[#This Row],[Kokonaiskävijämäärä]]*Table_1[[#This Row],[Tapaamis-kerrat /osallistuja]])</f>
        <v>0</v>
      </c>
      <c r="AB565" s="379" t="s">
        <v>57</v>
      </c>
      <c r="AC565" s="418"/>
      <c r="AD565" s="456"/>
      <c r="AE565" s="464"/>
      <c r="AF565" s="388" t="s">
        <v>57</v>
      </c>
      <c r="AG565" s="389" t="s">
        <v>57</v>
      </c>
      <c r="AH565" s="390" t="s">
        <v>57</v>
      </c>
      <c r="AI565" s="390" t="s">
        <v>57</v>
      </c>
      <c r="AJ565" s="391" t="s">
        <v>56</v>
      </c>
      <c r="AK565" s="392" t="s">
        <v>57</v>
      </c>
      <c r="AL565" s="392" t="s">
        <v>57</v>
      </c>
      <c r="AM565" s="392" t="s">
        <v>57</v>
      </c>
      <c r="AN565" s="393" t="s">
        <v>57</v>
      </c>
      <c r="AO565" s="394" t="s">
        <v>57</v>
      </c>
    </row>
    <row r="566" spans="1:41" ht="14.25" customHeight="1" x14ac:dyDescent="0.3">
      <c r="A566" s="395"/>
      <c r="B566" s="372"/>
      <c r="C566" s="396" t="s">
        <v>43</v>
      </c>
      <c r="D566" s="374" t="str">
        <f>IF(Table_1[[#This Row],[SISÄLLÖN NIMI]]="","",1)</f>
        <v/>
      </c>
      <c r="E566" s="397"/>
      <c r="F566" s="397"/>
      <c r="G566" s="373" t="s">
        <v>57</v>
      </c>
      <c r="H566" s="376" t="s">
        <v>57</v>
      </c>
      <c r="I566" s="398" t="s">
        <v>57</v>
      </c>
      <c r="J566" s="378" t="s">
        <v>47</v>
      </c>
      <c r="K566" s="399" t="s">
        <v>57</v>
      </c>
      <c r="L566" s="379" t="s">
        <v>57</v>
      </c>
      <c r="M566" s="400"/>
      <c r="N566" s="401" t="s">
        <v>57</v>
      </c>
      <c r="O566" s="382"/>
      <c r="P566" s="400"/>
      <c r="Q566" s="400"/>
      <c r="R566" s="402"/>
      <c r="S566" s="384">
        <f>IF(Table_1[[#This Row],[Kesto (min) /tapaaminen]]&lt;1,0,(Table_1[[#This Row],[Sisältöjen määrä 
]]*Table_1[[#This Row],[Kesto (min) /tapaaminen]]*Table_1[[#This Row],[Tapaamis-kerrat /osallistuja]]))</f>
        <v>0</v>
      </c>
      <c r="T566" s="356" t="str">
        <f>IF(Table_1[[#This Row],[SISÄLLÖN NIMI]]="","",IF(Table_1[[#This Row],[Toteutuminen]]="Ei osallistujia",0,IF(Table_1[[#This Row],[Toteutuminen]]="Peruttu",0,1)))</f>
        <v/>
      </c>
      <c r="U566" s="403"/>
      <c r="V566" s="404"/>
      <c r="W566" s="405"/>
      <c r="X566" s="387">
        <f>Table_1[[#This Row],[Kävijämäärä a) lapset]]+Table_1[[#This Row],[Kävijämäärä b) aikuiset]]</f>
        <v>0</v>
      </c>
      <c r="Y566" s="387">
        <f>IF(Table_1[[#This Row],[Kokonaiskävijämäärä]]&lt;1,0,Table_1[[#This Row],[Kävijämäärä a) lapset]]*Table_1[[#This Row],[Tapaamis-kerrat /osallistuja]])</f>
        <v>0</v>
      </c>
      <c r="Z566" s="387">
        <f>IF(Table_1[[#This Row],[Kokonaiskävijämäärä]]&lt;1,0,Table_1[[#This Row],[Kävijämäärä b) aikuiset]]*Table_1[[#This Row],[Tapaamis-kerrat /osallistuja]])</f>
        <v>0</v>
      </c>
      <c r="AA566" s="387">
        <f>IF(Table_1[[#This Row],[Kokonaiskävijämäärä]]&lt;1,0,Table_1[[#This Row],[Kokonaiskävijämäärä]]*Table_1[[#This Row],[Tapaamis-kerrat /osallistuja]])</f>
        <v>0</v>
      </c>
      <c r="AB566" s="379" t="s">
        <v>57</v>
      </c>
      <c r="AC566" s="418"/>
      <c r="AD566" s="456"/>
      <c r="AE566" s="464"/>
      <c r="AF566" s="388" t="s">
        <v>57</v>
      </c>
      <c r="AG566" s="389" t="s">
        <v>57</v>
      </c>
      <c r="AH566" s="390" t="s">
        <v>57</v>
      </c>
      <c r="AI566" s="390" t="s">
        <v>57</v>
      </c>
      <c r="AJ566" s="391" t="s">
        <v>56</v>
      </c>
      <c r="AK566" s="392" t="s">
        <v>57</v>
      </c>
      <c r="AL566" s="392" t="s">
        <v>57</v>
      </c>
      <c r="AM566" s="392" t="s">
        <v>57</v>
      </c>
      <c r="AN566" s="393" t="s">
        <v>57</v>
      </c>
      <c r="AO566" s="394" t="s">
        <v>57</v>
      </c>
    </row>
    <row r="567" spans="1:41" ht="14.25" customHeight="1" x14ac:dyDescent="0.3">
      <c r="A567" s="395"/>
      <c r="B567" s="372"/>
      <c r="C567" s="396" t="s">
        <v>43</v>
      </c>
      <c r="D567" s="374" t="str">
        <f>IF(Table_1[[#This Row],[SISÄLLÖN NIMI]]="","",1)</f>
        <v/>
      </c>
      <c r="E567" s="397"/>
      <c r="F567" s="397"/>
      <c r="G567" s="373" t="s">
        <v>57</v>
      </c>
      <c r="H567" s="376" t="s">
        <v>57</v>
      </c>
      <c r="I567" s="398" t="s">
        <v>57</v>
      </c>
      <c r="J567" s="378" t="s">
        <v>47</v>
      </c>
      <c r="K567" s="399" t="s">
        <v>57</v>
      </c>
      <c r="L567" s="379" t="s">
        <v>57</v>
      </c>
      <c r="M567" s="400"/>
      <c r="N567" s="401" t="s">
        <v>57</v>
      </c>
      <c r="O567" s="382"/>
      <c r="P567" s="400"/>
      <c r="Q567" s="400"/>
      <c r="R567" s="402"/>
      <c r="S567" s="384">
        <f>IF(Table_1[[#This Row],[Kesto (min) /tapaaminen]]&lt;1,0,(Table_1[[#This Row],[Sisältöjen määrä 
]]*Table_1[[#This Row],[Kesto (min) /tapaaminen]]*Table_1[[#This Row],[Tapaamis-kerrat /osallistuja]]))</f>
        <v>0</v>
      </c>
      <c r="T567" s="356" t="str">
        <f>IF(Table_1[[#This Row],[SISÄLLÖN NIMI]]="","",IF(Table_1[[#This Row],[Toteutuminen]]="Ei osallistujia",0,IF(Table_1[[#This Row],[Toteutuminen]]="Peruttu",0,1)))</f>
        <v/>
      </c>
      <c r="U567" s="403"/>
      <c r="V567" s="404"/>
      <c r="W567" s="405"/>
      <c r="X567" s="387">
        <f>Table_1[[#This Row],[Kävijämäärä a) lapset]]+Table_1[[#This Row],[Kävijämäärä b) aikuiset]]</f>
        <v>0</v>
      </c>
      <c r="Y567" s="387">
        <f>IF(Table_1[[#This Row],[Kokonaiskävijämäärä]]&lt;1,0,Table_1[[#This Row],[Kävijämäärä a) lapset]]*Table_1[[#This Row],[Tapaamis-kerrat /osallistuja]])</f>
        <v>0</v>
      </c>
      <c r="Z567" s="387">
        <f>IF(Table_1[[#This Row],[Kokonaiskävijämäärä]]&lt;1,0,Table_1[[#This Row],[Kävijämäärä b) aikuiset]]*Table_1[[#This Row],[Tapaamis-kerrat /osallistuja]])</f>
        <v>0</v>
      </c>
      <c r="AA567" s="387">
        <f>IF(Table_1[[#This Row],[Kokonaiskävijämäärä]]&lt;1,0,Table_1[[#This Row],[Kokonaiskävijämäärä]]*Table_1[[#This Row],[Tapaamis-kerrat /osallistuja]])</f>
        <v>0</v>
      </c>
      <c r="AB567" s="379" t="s">
        <v>57</v>
      </c>
      <c r="AC567" s="418"/>
      <c r="AD567" s="456"/>
      <c r="AE567" s="464"/>
      <c r="AF567" s="388" t="s">
        <v>57</v>
      </c>
      <c r="AG567" s="389" t="s">
        <v>57</v>
      </c>
      <c r="AH567" s="390" t="s">
        <v>57</v>
      </c>
      <c r="AI567" s="390" t="s">
        <v>57</v>
      </c>
      <c r="AJ567" s="391" t="s">
        <v>56</v>
      </c>
      <c r="AK567" s="392" t="s">
        <v>57</v>
      </c>
      <c r="AL567" s="392" t="s">
        <v>57</v>
      </c>
      <c r="AM567" s="392" t="s">
        <v>57</v>
      </c>
      <c r="AN567" s="393" t="s">
        <v>57</v>
      </c>
      <c r="AO567" s="394" t="s">
        <v>57</v>
      </c>
    </row>
    <row r="568" spans="1:41" ht="14.25" customHeight="1" x14ac:dyDescent="0.3">
      <c r="A568" s="395"/>
      <c r="B568" s="372"/>
      <c r="C568" s="396" t="s">
        <v>43</v>
      </c>
      <c r="D568" s="374" t="str">
        <f>IF(Table_1[[#This Row],[SISÄLLÖN NIMI]]="","",1)</f>
        <v/>
      </c>
      <c r="E568" s="397"/>
      <c r="F568" s="397"/>
      <c r="G568" s="373" t="s">
        <v>57</v>
      </c>
      <c r="H568" s="376" t="s">
        <v>57</v>
      </c>
      <c r="I568" s="398" t="s">
        <v>57</v>
      </c>
      <c r="J568" s="378" t="s">
        <v>47</v>
      </c>
      <c r="K568" s="399" t="s">
        <v>57</v>
      </c>
      <c r="L568" s="379" t="s">
        <v>57</v>
      </c>
      <c r="M568" s="400"/>
      <c r="N568" s="401" t="s">
        <v>57</v>
      </c>
      <c r="O568" s="382"/>
      <c r="P568" s="400"/>
      <c r="Q568" s="400"/>
      <c r="R568" s="402"/>
      <c r="S568" s="384">
        <f>IF(Table_1[[#This Row],[Kesto (min) /tapaaminen]]&lt;1,0,(Table_1[[#This Row],[Sisältöjen määrä 
]]*Table_1[[#This Row],[Kesto (min) /tapaaminen]]*Table_1[[#This Row],[Tapaamis-kerrat /osallistuja]]))</f>
        <v>0</v>
      </c>
      <c r="T568" s="356" t="str">
        <f>IF(Table_1[[#This Row],[SISÄLLÖN NIMI]]="","",IF(Table_1[[#This Row],[Toteutuminen]]="Ei osallistujia",0,IF(Table_1[[#This Row],[Toteutuminen]]="Peruttu",0,1)))</f>
        <v/>
      </c>
      <c r="U568" s="403"/>
      <c r="V568" s="404"/>
      <c r="W568" s="405"/>
      <c r="X568" s="387">
        <f>Table_1[[#This Row],[Kävijämäärä a) lapset]]+Table_1[[#This Row],[Kävijämäärä b) aikuiset]]</f>
        <v>0</v>
      </c>
      <c r="Y568" s="387">
        <f>IF(Table_1[[#This Row],[Kokonaiskävijämäärä]]&lt;1,0,Table_1[[#This Row],[Kävijämäärä a) lapset]]*Table_1[[#This Row],[Tapaamis-kerrat /osallistuja]])</f>
        <v>0</v>
      </c>
      <c r="Z568" s="387">
        <f>IF(Table_1[[#This Row],[Kokonaiskävijämäärä]]&lt;1,0,Table_1[[#This Row],[Kävijämäärä b) aikuiset]]*Table_1[[#This Row],[Tapaamis-kerrat /osallistuja]])</f>
        <v>0</v>
      </c>
      <c r="AA568" s="387">
        <f>IF(Table_1[[#This Row],[Kokonaiskävijämäärä]]&lt;1,0,Table_1[[#This Row],[Kokonaiskävijämäärä]]*Table_1[[#This Row],[Tapaamis-kerrat /osallistuja]])</f>
        <v>0</v>
      </c>
      <c r="AB568" s="379" t="s">
        <v>57</v>
      </c>
      <c r="AC568" s="418"/>
      <c r="AD568" s="456"/>
      <c r="AE568" s="464"/>
      <c r="AF568" s="388" t="s">
        <v>57</v>
      </c>
      <c r="AG568" s="389" t="s">
        <v>57</v>
      </c>
      <c r="AH568" s="390" t="s">
        <v>57</v>
      </c>
      <c r="AI568" s="390" t="s">
        <v>57</v>
      </c>
      <c r="AJ568" s="391" t="s">
        <v>56</v>
      </c>
      <c r="AK568" s="392" t="s">
        <v>57</v>
      </c>
      <c r="AL568" s="392" t="s">
        <v>57</v>
      </c>
      <c r="AM568" s="392" t="s">
        <v>57</v>
      </c>
      <c r="AN568" s="393" t="s">
        <v>57</v>
      </c>
      <c r="AO568" s="394" t="s">
        <v>57</v>
      </c>
    </row>
    <row r="569" spans="1:41" ht="14.25" customHeight="1" x14ac:dyDescent="0.3">
      <c r="A569" s="395"/>
      <c r="B569" s="372"/>
      <c r="C569" s="396" t="s">
        <v>43</v>
      </c>
      <c r="D569" s="374" t="str">
        <f>IF(Table_1[[#This Row],[SISÄLLÖN NIMI]]="","",1)</f>
        <v/>
      </c>
      <c r="E569" s="397"/>
      <c r="F569" s="397"/>
      <c r="G569" s="373" t="s">
        <v>57</v>
      </c>
      <c r="H569" s="376" t="s">
        <v>57</v>
      </c>
      <c r="I569" s="398" t="s">
        <v>57</v>
      </c>
      <c r="J569" s="378" t="s">
        <v>47</v>
      </c>
      <c r="K569" s="399" t="s">
        <v>57</v>
      </c>
      <c r="L569" s="379" t="s">
        <v>57</v>
      </c>
      <c r="M569" s="400"/>
      <c r="N569" s="401" t="s">
        <v>57</v>
      </c>
      <c r="O569" s="382"/>
      <c r="P569" s="400"/>
      <c r="Q569" s="400"/>
      <c r="R569" s="402"/>
      <c r="S569" s="384">
        <f>IF(Table_1[[#This Row],[Kesto (min) /tapaaminen]]&lt;1,0,(Table_1[[#This Row],[Sisältöjen määrä 
]]*Table_1[[#This Row],[Kesto (min) /tapaaminen]]*Table_1[[#This Row],[Tapaamis-kerrat /osallistuja]]))</f>
        <v>0</v>
      </c>
      <c r="T569" s="356" t="str">
        <f>IF(Table_1[[#This Row],[SISÄLLÖN NIMI]]="","",IF(Table_1[[#This Row],[Toteutuminen]]="Ei osallistujia",0,IF(Table_1[[#This Row],[Toteutuminen]]="Peruttu",0,1)))</f>
        <v/>
      </c>
      <c r="U569" s="403"/>
      <c r="V569" s="404"/>
      <c r="W569" s="405"/>
      <c r="X569" s="387">
        <f>Table_1[[#This Row],[Kävijämäärä a) lapset]]+Table_1[[#This Row],[Kävijämäärä b) aikuiset]]</f>
        <v>0</v>
      </c>
      <c r="Y569" s="387">
        <f>IF(Table_1[[#This Row],[Kokonaiskävijämäärä]]&lt;1,0,Table_1[[#This Row],[Kävijämäärä a) lapset]]*Table_1[[#This Row],[Tapaamis-kerrat /osallistuja]])</f>
        <v>0</v>
      </c>
      <c r="Z569" s="387">
        <f>IF(Table_1[[#This Row],[Kokonaiskävijämäärä]]&lt;1,0,Table_1[[#This Row],[Kävijämäärä b) aikuiset]]*Table_1[[#This Row],[Tapaamis-kerrat /osallistuja]])</f>
        <v>0</v>
      </c>
      <c r="AA569" s="387">
        <f>IF(Table_1[[#This Row],[Kokonaiskävijämäärä]]&lt;1,0,Table_1[[#This Row],[Kokonaiskävijämäärä]]*Table_1[[#This Row],[Tapaamis-kerrat /osallistuja]])</f>
        <v>0</v>
      </c>
      <c r="AB569" s="379" t="s">
        <v>57</v>
      </c>
      <c r="AC569" s="418"/>
      <c r="AD569" s="456"/>
      <c r="AE569" s="464"/>
      <c r="AF569" s="388" t="s">
        <v>57</v>
      </c>
      <c r="AG569" s="389" t="s">
        <v>57</v>
      </c>
      <c r="AH569" s="390" t="s">
        <v>57</v>
      </c>
      <c r="AI569" s="390" t="s">
        <v>57</v>
      </c>
      <c r="AJ569" s="391" t="s">
        <v>56</v>
      </c>
      <c r="AK569" s="392" t="s">
        <v>57</v>
      </c>
      <c r="AL569" s="392" t="s">
        <v>57</v>
      </c>
      <c r="AM569" s="392" t="s">
        <v>57</v>
      </c>
      <c r="AN569" s="393" t="s">
        <v>57</v>
      </c>
      <c r="AO569" s="394" t="s">
        <v>57</v>
      </c>
    </row>
    <row r="570" spans="1:41" ht="14.25" customHeight="1" x14ac:dyDescent="0.3">
      <c r="A570" s="395"/>
      <c r="B570" s="372"/>
      <c r="C570" s="396" t="s">
        <v>43</v>
      </c>
      <c r="D570" s="374" t="str">
        <f>IF(Table_1[[#This Row],[SISÄLLÖN NIMI]]="","",1)</f>
        <v/>
      </c>
      <c r="E570" s="397"/>
      <c r="F570" s="397"/>
      <c r="G570" s="373" t="s">
        <v>57</v>
      </c>
      <c r="H570" s="376" t="s">
        <v>57</v>
      </c>
      <c r="I570" s="398" t="s">
        <v>57</v>
      </c>
      <c r="J570" s="378" t="s">
        <v>47</v>
      </c>
      <c r="K570" s="399" t="s">
        <v>57</v>
      </c>
      <c r="L570" s="379" t="s">
        <v>57</v>
      </c>
      <c r="M570" s="400"/>
      <c r="N570" s="401" t="s">
        <v>57</v>
      </c>
      <c r="O570" s="382"/>
      <c r="P570" s="400"/>
      <c r="Q570" s="400"/>
      <c r="R570" s="402"/>
      <c r="S570" s="384">
        <f>IF(Table_1[[#This Row],[Kesto (min) /tapaaminen]]&lt;1,0,(Table_1[[#This Row],[Sisältöjen määrä 
]]*Table_1[[#This Row],[Kesto (min) /tapaaminen]]*Table_1[[#This Row],[Tapaamis-kerrat /osallistuja]]))</f>
        <v>0</v>
      </c>
      <c r="T570" s="356" t="str">
        <f>IF(Table_1[[#This Row],[SISÄLLÖN NIMI]]="","",IF(Table_1[[#This Row],[Toteutuminen]]="Ei osallistujia",0,IF(Table_1[[#This Row],[Toteutuminen]]="Peruttu",0,1)))</f>
        <v/>
      </c>
      <c r="U570" s="403"/>
      <c r="V570" s="404"/>
      <c r="W570" s="405"/>
      <c r="X570" s="387">
        <f>Table_1[[#This Row],[Kävijämäärä a) lapset]]+Table_1[[#This Row],[Kävijämäärä b) aikuiset]]</f>
        <v>0</v>
      </c>
      <c r="Y570" s="387">
        <f>IF(Table_1[[#This Row],[Kokonaiskävijämäärä]]&lt;1,0,Table_1[[#This Row],[Kävijämäärä a) lapset]]*Table_1[[#This Row],[Tapaamis-kerrat /osallistuja]])</f>
        <v>0</v>
      </c>
      <c r="Z570" s="387">
        <f>IF(Table_1[[#This Row],[Kokonaiskävijämäärä]]&lt;1,0,Table_1[[#This Row],[Kävijämäärä b) aikuiset]]*Table_1[[#This Row],[Tapaamis-kerrat /osallistuja]])</f>
        <v>0</v>
      </c>
      <c r="AA570" s="387">
        <f>IF(Table_1[[#This Row],[Kokonaiskävijämäärä]]&lt;1,0,Table_1[[#This Row],[Kokonaiskävijämäärä]]*Table_1[[#This Row],[Tapaamis-kerrat /osallistuja]])</f>
        <v>0</v>
      </c>
      <c r="AB570" s="379" t="s">
        <v>57</v>
      </c>
      <c r="AC570" s="418"/>
      <c r="AD570" s="456"/>
      <c r="AE570" s="464"/>
      <c r="AF570" s="388" t="s">
        <v>57</v>
      </c>
      <c r="AG570" s="389" t="s">
        <v>57</v>
      </c>
      <c r="AH570" s="390" t="s">
        <v>57</v>
      </c>
      <c r="AI570" s="390" t="s">
        <v>57</v>
      </c>
      <c r="AJ570" s="391" t="s">
        <v>56</v>
      </c>
      <c r="AK570" s="392" t="s">
        <v>57</v>
      </c>
      <c r="AL570" s="392" t="s">
        <v>57</v>
      </c>
      <c r="AM570" s="392" t="s">
        <v>57</v>
      </c>
      <c r="AN570" s="393" t="s">
        <v>57</v>
      </c>
      <c r="AO570" s="394" t="s">
        <v>57</v>
      </c>
    </row>
    <row r="571" spans="1:41" ht="14.25" customHeight="1" x14ac:dyDescent="0.3">
      <c r="A571" s="395"/>
      <c r="B571" s="372"/>
      <c r="C571" s="396" t="s">
        <v>43</v>
      </c>
      <c r="D571" s="374" t="str">
        <f>IF(Table_1[[#This Row],[SISÄLLÖN NIMI]]="","",1)</f>
        <v/>
      </c>
      <c r="E571" s="397"/>
      <c r="F571" s="397"/>
      <c r="G571" s="373" t="s">
        <v>57</v>
      </c>
      <c r="H571" s="376" t="s">
        <v>57</v>
      </c>
      <c r="I571" s="398" t="s">
        <v>57</v>
      </c>
      <c r="J571" s="378" t="s">
        <v>47</v>
      </c>
      <c r="K571" s="399" t="s">
        <v>57</v>
      </c>
      <c r="L571" s="379" t="s">
        <v>57</v>
      </c>
      <c r="M571" s="400"/>
      <c r="N571" s="401" t="s">
        <v>57</v>
      </c>
      <c r="O571" s="382"/>
      <c r="P571" s="400"/>
      <c r="Q571" s="400"/>
      <c r="R571" s="402"/>
      <c r="S571" s="384">
        <f>IF(Table_1[[#This Row],[Kesto (min) /tapaaminen]]&lt;1,0,(Table_1[[#This Row],[Sisältöjen määrä 
]]*Table_1[[#This Row],[Kesto (min) /tapaaminen]]*Table_1[[#This Row],[Tapaamis-kerrat /osallistuja]]))</f>
        <v>0</v>
      </c>
      <c r="T571" s="356" t="str">
        <f>IF(Table_1[[#This Row],[SISÄLLÖN NIMI]]="","",IF(Table_1[[#This Row],[Toteutuminen]]="Ei osallistujia",0,IF(Table_1[[#This Row],[Toteutuminen]]="Peruttu",0,1)))</f>
        <v/>
      </c>
      <c r="U571" s="403"/>
      <c r="V571" s="404"/>
      <c r="W571" s="405"/>
      <c r="X571" s="387">
        <f>Table_1[[#This Row],[Kävijämäärä a) lapset]]+Table_1[[#This Row],[Kävijämäärä b) aikuiset]]</f>
        <v>0</v>
      </c>
      <c r="Y571" s="387">
        <f>IF(Table_1[[#This Row],[Kokonaiskävijämäärä]]&lt;1,0,Table_1[[#This Row],[Kävijämäärä a) lapset]]*Table_1[[#This Row],[Tapaamis-kerrat /osallistuja]])</f>
        <v>0</v>
      </c>
      <c r="Z571" s="387">
        <f>IF(Table_1[[#This Row],[Kokonaiskävijämäärä]]&lt;1,0,Table_1[[#This Row],[Kävijämäärä b) aikuiset]]*Table_1[[#This Row],[Tapaamis-kerrat /osallistuja]])</f>
        <v>0</v>
      </c>
      <c r="AA571" s="387">
        <f>IF(Table_1[[#This Row],[Kokonaiskävijämäärä]]&lt;1,0,Table_1[[#This Row],[Kokonaiskävijämäärä]]*Table_1[[#This Row],[Tapaamis-kerrat /osallistuja]])</f>
        <v>0</v>
      </c>
      <c r="AB571" s="379" t="s">
        <v>57</v>
      </c>
      <c r="AC571" s="418"/>
      <c r="AD571" s="456"/>
      <c r="AE571" s="464"/>
      <c r="AF571" s="388" t="s">
        <v>57</v>
      </c>
      <c r="AG571" s="389" t="s">
        <v>57</v>
      </c>
      <c r="AH571" s="390" t="s">
        <v>57</v>
      </c>
      <c r="AI571" s="390" t="s">
        <v>57</v>
      </c>
      <c r="AJ571" s="391" t="s">
        <v>56</v>
      </c>
      <c r="AK571" s="392" t="s">
        <v>57</v>
      </c>
      <c r="AL571" s="392" t="s">
        <v>57</v>
      </c>
      <c r="AM571" s="392" t="s">
        <v>57</v>
      </c>
      <c r="AN571" s="393" t="s">
        <v>57</v>
      </c>
      <c r="AO571" s="394" t="s">
        <v>57</v>
      </c>
    </row>
    <row r="572" spans="1:41" ht="14.25" customHeight="1" x14ac:dyDescent="0.3">
      <c r="A572" s="395"/>
      <c r="B572" s="372"/>
      <c r="C572" s="396" t="s">
        <v>43</v>
      </c>
      <c r="D572" s="374" t="str">
        <f>IF(Table_1[[#This Row],[SISÄLLÖN NIMI]]="","",1)</f>
        <v/>
      </c>
      <c r="E572" s="397"/>
      <c r="F572" s="397"/>
      <c r="G572" s="373" t="s">
        <v>57</v>
      </c>
      <c r="H572" s="376" t="s">
        <v>57</v>
      </c>
      <c r="I572" s="398" t="s">
        <v>57</v>
      </c>
      <c r="J572" s="378" t="s">
        <v>47</v>
      </c>
      <c r="K572" s="399" t="s">
        <v>57</v>
      </c>
      <c r="L572" s="379" t="s">
        <v>57</v>
      </c>
      <c r="M572" s="400"/>
      <c r="N572" s="401" t="s">
        <v>57</v>
      </c>
      <c r="O572" s="382"/>
      <c r="P572" s="400"/>
      <c r="Q572" s="400"/>
      <c r="R572" s="402"/>
      <c r="S572" s="384">
        <f>IF(Table_1[[#This Row],[Kesto (min) /tapaaminen]]&lt;1,0,(Table_1[[#This Row],[Sisältöjen määrä 
]]*Table_1[[#This Row],[Kesto (min) /tapaaminen]]*Table_1[[#This Row],[Tapaamis-kerrat /osallistuja]]))</f>
        <v>0</v>
      </c>
      <c r="T572" s="356" t="str">
        <f>IF(Table_1[[#This Row],[SISÄLLÖN NIMI]]="","",IF(Table_1[[#This Row],[Toteutuminen]]="Ei osallistujia",0,IF(Table_1[[#This Row],[Toteutuminen]]="Peruttu",0,1)))</f>
        <v/>
      </c>
      <c r="U572" s="403"/>
      <c r="V572" s="404"/>
      <c r="W572" s="405"/>
      <c r="X572" s="387">
        <f>Table_1[[#This Row],[Kävijämäärä a) lapset]]+Table_1[[#This Row],[Kävijämäärä b) aikuiset]]</f>
        <v>0</v>
      </c>
      <c r="Y572" s="387">
        <f>IF(Table_1[[#This Row],[Kokonaiskävijämäärä]]&lt;1,0,Table_1[[#This Row],[Kävijämäärä a) lapset]]*Table_1[[#This Row],[Tapaamis-kerrat /osallistuja]])</f>
        <v>0</v>
      </c>
      <c r="Z572" s="387">
        <f>IF(Table_1[[#This Row],[Kokonaiskävijämäärä]]&lt;1,0,Table_1[[#This Row],[Kävijämäärä b) aikuiset]]*Table_1[[#This Row],[Tapaamis-kerrat /osallistuja]])</f>
        <v>0</v>
      </c>
      <c r="AA572" s="387">
        <f>IF(Table_1[[#This Row],[Kokonaiskävijämäärä]]&lt;1,0,Table_1[[#This Row],[Kokonaiskävijämäärä]]*Table_1[[#This Row],[Tapaamis-kerrat /osallistuja]])</f>
        <v>0</v>
      </c>
      <c r="AB572" s="379" t="s">
        <v>57</v>
      </c>
      <c r="AC572" s="418"/>
      <c r="AD572" s="456"/>
      <c r="AE572" s="464"/>
      <c r="AF572" s="388" t="s">
        <v>57</v>
      </c>
      <c r="AG572" s="389" t="s">
        <v>57</v>
      </c>
      <c r="AH572" s="390" t="s">
        <v>57</v>
      </c>
      <c r="AI572" s="390" t="s">
        <v>57</v>
      </c>
      <c r="AJ572" s="391" t="s">
        <v>56</v>
      </c>
      <c r="AK572" s="392" t="s">
        <v>57</v>
      </c>
      <c r="AL572" s="392" t="s">
        <v>57</v>
      </c>
      <c r="AM572" s="392" t="s">
        <v>57</v>
      </c>
      <c r="AN572" s="393" t="s">
        <v>57</v>
      </c>
      <c r="AO572" s="394" t="s">
        <v>57</v>
      </c>
    </row>
    <row r="573" spans="1:41" ht="14.25" customHeight="1" x14ac:dyDescent="0.3">
      <c r="A573" s="395"/>
      <c r="B573" s="372"/>
      <c r="C573" s="396" t="s">
        <v>43</v>
      </c>
      <c r="D573" s="374" t="str">
        <f>IF(Table_1[[#This Row],[SISÄLLÖN NIMI]]="","",1)</f>
        <v/>
      </c>
      <c r="E573" s="397"/>
      <c r="F573" s="397"/>
      <c r="G573" s="373" t="s">
        <v>57</v>
      </c>
      <c r="H573" s="376" t="s">
        <v>57</v>
      </c>
      <c r="I573" s="398" t="s">
        <v>57</v>
      </c>
      <c r="J573" s="378" t="s">
        <v>47</v>
      </c>
      <c r="K573" s="399" t="s">
        <v>57</v>
      </c>
      <c r="L573" s="379" t="s">
        <v>57</v>
      </c>
      <c r="M573" s="400"/>
      <c r="N573" s="401" t="s">
        <v>57</v>
      </c>
      <c r="O573" s="382"/>
      <c r="P573" s="400"/>
      <c r="Q573" s="400"/>
      <c r="R573" s="402"/>
      <c r="S573" s="384">
        <f>IF(Table_1[[#This Row],[Kesto (min) /tapaaminen]]&lt;1,0,(Table_1[[#This Row],[Sisältöjen määrä 
]]*Table_1[[#This Row],[Kesto (min) /tapaaminen]]*Table_1[[#This Row],[Tapaamis-kerrat /osallistuja]]))</f>
        <v>0</v>
      </c>
      <c r="T573" s="356" t="str">
        <f>IF(Table_1[[#This Row],[SISÄLLÖN NIMI]]="","",IF(Table_1[[#This Row],[Toteutuminen]]="Ei osallistujia",0,IF(Table_1[[#This Row],[Toteutuminen]]="Peruttu",0,1)))</f>
        <v/>
      </c>
      <c r="U573" s="403"/>
      <c r="V573" s="404"/>
      <c r="W573" s="405"/>
      <c r="X573" s="387">
        <f>Table_1[[#This Row],[Kävijämäärä a) lapset]]+Table_1[[#This Row],[Kävijämäärä b) aikuiset]]</f>
        <v>0</v>
      </c>
      <c r="Y573" s="387">
        <f>IF(Table_1[[#This Row],[Kokonaiskävijämäärä]]&lt;1,0,Table_1[[#This Row],[Kävijämäärä a) lapset]]*Table_1[[#This Row],[Tapaamis-kerrat /osallistuja]])</f>
        <v>0</v>
      </c>
      <c r="Z573" s="387">
        <f>IF(Table_1[[#This Row],[Kokonaiskävijämäärä]]&lt;1,0,Table_1[[#This Row],[Kävijämäärä b) aikuiset]]*Table_1[[#This Row],[Tapaamis-kerrat /osallistuja]])</f>
        <v>0</v>
      </c>
      <c r="AA573" s="387">
        <f>IF(Table_1[[#This Row],[Kokonaiskävijämäärä]]&lt;1,0,Table_1[[#This Row],[Kokonaiskävijämäärä]]*Table_1[[#This Row],[Tapaamis-kerrat /osallistuja]])</f>
        <v>0</v>
      </c>
      <c r="AB573" s="379" t="s">
        <v>57</v>
      </c>
      <c r="AC573" s="418"/>
      <c r="AD573" s="456"/>
      <c r="AE573" s="464"/>
      <c r="AF573" s="388" t="s">
        <v>57</v>
      </c>
      <c r="AG573" s="389" t="s">
        <v>57</v>
      </c>
      <c r="AH573" s="390" t="s">
        <v>57</v>
      </c>
      <c r="AI573" s="390" t="s">
        <v>57</v>
      </c>
      <c r="AJ573" s="391" t="s">
        <v>56</v>
      </c>
      <c r="AK573" s="392" t="s">
        <v>57</v>
      </c>
      <c r="AL573" s="392" t="s">
        <v>57</v>
      </c>
      <c r="AM573" s="392" t="s">
        <v>57</v>
      </c>
      <c r="AN573" s="393" t="s">
        <v>57</v>
      </c>
      <c r="AO573" s="394" t="s">
        <v>57</v>
      </c>
    </row>
    <row r="574" spans="1:41" ht="14.25" customHeight="1" x14ac:dyDescent="0.3">
      <c r="A574" s="395"/>
      <c r="B574" s="372"/>
      <c r="C574" s="396" t="s">
        <v>43</v>
      </c>
      <c r="D574" s="374" t="str">
        <f>IF(Table_1[[#This Row],[SISÄLLÖN NIMI]]="","",1)</f>
        <v/>
      </c>
      <c r="E574" s="397"/>
      <c r="F574" s="397"/>
      <c r="G574" s="373" t="s">
        <v>57</v>
      </c>
      <c r="H574" s="376" t="s">
        <v>57</v>
      </c>
      <c r="I574" s="398" t="s">
        <v>57</v>
      </c>
      <c r="J574" s="378" t="s">
        <v>47</v>
      </c>
      <c r="K574" s="399" t="s">
        <v>57</v>
      </c>
      <c r="L574" s="379" t="s">
        <v>57</v>
      </c>
      <c r="M574" s="400"/>
      <c r="N574" s="401" t="s">
        <v>57</v>
      </c>
      <c r="O574" s="382"/>
      <c r="P574" s="400"/>
      <c r="Q574" s="400"/>
      <c r="R574" s="402"/>
      <c r="S574" s="384">
        <f>IF(Table_1[[#This Row],[Kesto (min) /tapaaminen]]&lt;1,0,(Table_1[[#This Row],[Sisältöjen määrä 
]]*Table_1[[#This Row],[Kesto (min) /tapaaminen]]*Table_1[[#This Row],[Tapaamis-kerrat /osallistuja]]))</f>
        <v>0</v>
      </c>
      <c r="T574" s="356" t="str">
        <f>IF(Table_1[[#This Row],[SISÄLLÖN NIMI]]="","",IF(Table_1[[#This Row],[Toteutuminen]]="Ei osallistujia",0,IF(Table_1[[#This Row],[Toteutuminen]]="Peruttu",0,1)))</f>
        <v/>
      </c>
      <c r="U574" s="403"/>
      <c r="V574" s="404"/>
      <c r="W574" s="405"/>
      <c r="X574" s="387">
        <f>Table_1[[#This Row],[Kävijämäärä a) lapset]]+Table_1[[#This Row],[Kävijämäärä b) aikuiset]]</f>
        <v>0</v>
      </c>
      <c r="Y574" s="387">
        <f>IF(Table_1[[#This Row],[Kokonaiskävijämäärä]]&lt;1,0,Table_1[[#This Row],[Kävijämäärä a) lapset]]*Table_1[[#This Row],[Tapaamis-kerrat /osallistuja]])</f>
        <v>0</v>
      </c>
      <c r="Z574" s="387">
        <f>IF(Table_1[[#This Row],[Kokonaiskävijämäärä]]&lt;1,0,Table_1[[#This Row],[Kävijämäärä b) aikuiset]]*Table_1[[#This Row],[Tapaamis-kerrat /osallistuja]])</f>
        <v>0</v>
      </c>
      <c r="AA574" s="387">
        <f>IF(Table_1[[#This Row],[Kokonaiskävijämäärä]]&lt;1,0,Table_1[[#This Row],[Kokonaiskävijämäärä]]*Table_1[[#This Row],[Tapaamis-kerrat /osallistuja]])</f>
        <v>0</v>
      </c>
      <c r="AB574" s="379" t="s">
        <v>57</v>
      </c>
      <c r="AC574" s="418"/>
      <c r="AD574" s="456"/>
      <c r="AE574" s="464"/>
      <c r="AF574" s="388" t="s">
        <v>57</v>
      </c>
      <c r="AG574" s="389" t="s">
        <v>57</v>
      </c>
      <c r="AH574" s="390" t="s">
        <v>57</v>
      </c>
      <c r="AI574" s="390" t="s">
        <v>57</v>
      </c>
      <c r="AJ574" s="391" t="s">
        <v>56</v>
      </c>
      <c r="AK574" s="392" t="s">
        <v>57</v>
      </c>
      <c r="AL574" s="392" t="s">
        <v>57</v>
      </c>
      <c r="AM574" s="392" t="s">
        <v>57</v>
      </c>
      <c r="AN574" s="393" t="s">
        <v>57</v>
      </c>
      <c r="AO574" s="394" t="s">
        <v>57</v>
      </c>
    </row>
    <row r="575" spans="1:41" ht="14.25" customHeight="1" x14ac:dyDescent="0.3">
      <c r="A575" s="395"/>
      <c r="B575" s="372"/>
      <c r="C575" s="396" t="s">
        <v>43</v>
      </c>
      <c r="D575" s="374" t="str">
        <f>IF(Table_1[[#This Row],[SISÄLLÖN NIMI]]="","",1)</f>
        <v/>
      </c>
      <c r="E575" s="397"/>
      <c r="F575" s="397"/>
      <c r="G575" s="373" t="s">
        <v>57</v>
      </c>
      <c r="H575" s="376" t="s">
        <v>57</v>
      </c>
      <c r="I575" s="398" t="s">
        <v>57</v>
      </c>
      <c r="J575" s="378" t="s">
        <v>47</v>
      </c>
      <c r="K575" s="399" t="s">
        <v>57</v>
      </c>
      <c r="L575" s="379" t="s">
        <v>57</v>
      </c>
      <c r="M575" s="400"/>
      <c r="N575" s="401" t="s">
        <v>57</v>
      </c>
      <c r="O575" s="382"/>
      <c r="P575" s="400"/>
      <c r="Q575" s="400"/>
      <c r="R575" s="402"/>
      <c r="S575" s="384">
        <f>IF(Table_1[[#This Row],[Kesto (min) /tapaaminen]]&lt;1,0,(Table_1[[#This Row],[Sisältöjen määrä 
]]*Table_1[[#This Row],[Kesto (min) /tapaaminen]]*Table_1[[#This Row],[Tapaamis-kerrat /osallistuja]]))</f>
        <v>0</v>
      </c>
      <c r="T575" s="356" t="str">
        <f>IF(Table_1[[#This Row],[SISÄLLÖN NIMI]]="","",IF(Table_1[[#This Row],[Toteutuminen]]="Ei osallistujia",0,IF(Table_1[[#This Row],[Toteutuminen]]="Peruttu",0,1)))</f>
        <v/>
      </c>
      <c r="U575" s="403"/>
      <c r="V575" s="404"/>
      <c r="W575" s="405"/>
      <c r="X575" s="387">
        <f>Table_1[[#This Row],[Kävijämäärä a) lapset]]+Table_1[[#This Row],[Kävijämäärä b) aikuiset]]</f>
        <v>0</v>
      </c>
      <c r="Y575" s="387">
        <f>IF(Table_1[[#This Row],[Kokonaiskävijämäärä]]&lt;1,0,Table_1[[#This Row],[Kävijämäärä a) lapset]]*Table_1[[#This Row],[Tapaamis-kerrat /osallistuja]])</f>
        <v>0</v>
      </c>
      <c r="Z575" s="387">
        <f>IF(Table_1[[#This Row],[Kokonaiskävijämäärä]]&lt;1,0,Table_1[[#This Row],[Kävijämäärä b) aikuiset]]*Table_1[[#This Row],[Tapaamis-kerrat /osallistuja]])</f>
        <v>0</v>
      </c>
      <c r="AA575" s="387">
        <f>IF(Table_1[[#This Row],[Kokonaiskävijämäärä]]&lt;1,0,Table_1[[#This Row],[Kokonaiskävijämäärä]]*Table_1[[#This Row],[Tapaamis-kerrat /osallistuja]])</f>
        <v>0</v>
      </c>
      <c r="AB575" s="379" t="s">
        <v>57</v>
      </c>
      <c r="AC575" s="418"/>
      <c r="AD575" s="456"/>
      <c r="AE575" s="464"/>
      <c r="AF575" s="388" t="s">
        <v>57</v>
      </c>
      <c r="AG575" s="389" t="s">
        <v>57</v>
      </c>
      <c r="AH575" s="390" t="s">
        <v>57</v>
      </c>
      <c r="AI575" s="390" t="s">
        <v>57</v>
      </c>
      <c r="AJ575" s="391" t="s">
        <v>56</v>
      </c>
      <c r="AK575" s="392" t="s">
        <v>57</v>
      </c>
      <c r="AL575" s="392" t="s">
        <v>57</v>
      </c>
      <c r="AM575" s="392" t="s">
        <v>57</v>
      </c>
      <c r="AN575" s="393" t="s">
        <v>57</v>
      </c>
      <c r="AO575" s="394" t="s">
        <v>57</v>
      </c>
    </row>
    <row r="576" spans="1:41" ht="14.25" customHeight="1" x14ac:dyDescent="0.3">
      <c r="A576" s="395"/>
      <c r="B576" s="372"/>
      <c r="C576" s="396" t="s">
        <v>43</v>
      </c>
      <c r="D576" s="374" t="str">
        <f>IF(Table_1[[#This Row],[SISÄLLÖN NIMI]]="","",1)</f>
        <v/>
      </c>
      <c r="E576" s="397"/>
      <c r="F576" s="397"/>
      <c r="G576" s="373" t="s">
        <v>57</v>
      </c>
      <c r="H576" s="376" t="s">
        <v>57</v>
      </c>
      <c r="I576" s="398" t="s">
        <v>57</v>
      </c>
      <c r="J576" s="378" t="s">
        <v>47</v>
      </c>
      <c r="K576" s="399" t="s">
        <v>57</v>
      </c>
      <c r="L576" s="379" t="s">
        <v>57</v>
      </c>
      <c r="M576" s="400"/>
      <c r="N576" s="401" t="s">
        <v>57</v>
      </c>
      <c r="O576" s="382"/>
      <c r="P576" s="400"/>
      <c r="Q576" s="400"/>
      <c r="R576" s="402"/>
      <c r="S576" s="384">
        <f>IF(Table_1[[#This Row],[Kesto (min) /tapaaminen]]&lt;1,0,(Table_1[[#This Row],[Sisältöjen määrä 
]]*Table_1[[#This Row],[Kesto (min) /tapaaminen]]*Table_1[[#This Row],[Tapaamis-kerrat /osallistuja]]))</f>
        <v>0</v>
      </c>
      <c r="T576" s="356" t="str">
        <f>IF(Table_1[[#This Row],[SISÄLLÖN NIMI]]="","",IF(Table_1[[#This Row],[Toteutuminen]]="Ei osallistujia",0,IF(Table_1[[#This Row],[Toteutuminen]]="Peruttu",0,1)))</f>
        <v/>
      </c>
      <c r="U576" s="403"/>
      <c r="V576" s="404"/>
      <c r="W576" s="405"/>
      <c r="X576" s="387">
        <f>Table_1[[#This Row],[Kävijämäärä a) lapset]]+Table_1[[#This Row],[Kävijämäärä b) aikuiset]]</f>
        <v>0</v>
      </c>
      <c r="Y576" s="387">
        <f>IF(Table_1[[#This Row],[Kokonaiskävijämäärä]]&lt;1,0,Table_1[[#This Row],[Kävijämäärä a) lapset]]*Table_1[[#This Row],[Tapaamis-kerrat /osallistuja]])</f>
        <v>0</v>
      </c>
      <c r="Z576" s="387">
        <f>IF(Table_1[[#This Row],[Kokonaiskävijämäärä]]&lt;1,0,Table_1[[#This Row],[Kävijämäärä b) aikuiset]]*Table_1[[#This Row],[Tapaamis-kerrat /osallistuja]])</f>
        <v>0</v>
      </c>
      <c r="AA576" s="387">
        <f>IF(Table_1[[#This Row],[Kokonaiskävijämäärä]]&lt;1,0,Table_1[[#This Row],[Kokonaiskävijämäärä]]*Table_1[[#This Row],[Tapaamis-kerrat /osallistuja]])</f>
        <v>0</v>
      </c>
      <c r="AB576" s="379" t="s">
        <v>57</v>
      </c>
      <c r="AC576" s="418"/>
      <c r="AD576" s="456"/>
      <c r="AE576" s="464"/>
      <c r="AF576" s="388" t="s">
        <v>57</v>
      </c>
      <c r="AG576" s="389" t="s">
        <v>57</v>
      </c>
      <c r="AH576" s="390" t="s">
        <v>57</v>
      </c>
      <c r="AI576" s="390" t="s">
        <v>57</v>
      </c>
      <c r="AJ576" s="391" t="s">
        <v>56</v>
      </c>
      <c r="AK576" s="392" t="s">
        <v>57</v>
      </c>
      <c r="AL576" s="392" t="s">
        <v>57</v>
      </c>
      <c r="AM576" s="392" t="s">
        <v>57</v>
      </c>
      <c r="AN576" s="393" t="s">
        <v>57</v>
      </c>
      <c r="AO576" s="394" t="s">
        <v>57</v>
      </c>
    </row>
    <row r="577" spans="1:41" ht="14.25" customHeight="1" x14ac:dyDescent="0.3">
      <c r="A577" s="395"/>
      <c r="B577" s="372"/>
      <c r="C577" s="396" t="s">
        <v>43</v>
      </c>
      <c r="D577" s="374" t="str">
        <f>IF(Table_1[[#This Row],[SISÄLLÖN NIMI]]="","",1)</f>
        <v/>
      </c>
      <c r="E577" s="397"/>
      <c r="F577" s="397"/>
      <c r="G577" s="373" t="s">
        <v>57</v>
      </c>
      <c r="H577" s="376" t="s">
        <v>57</v>
      </c>
      <c r="I577" s="398" t="s">
        <v>57</v>
      </c>
      <c r="J577" s="378" t="s">
        <v>47</v>
      </c>
      <c r="K577" s="399" t="s">
        <v>57</v>
      </c>
      <c r="L577" s="379" t="s">
        <v>57</v>
      </c>
      <c r="M577" s="400"/>
      <c r="N577" s="401" t="s">
        <v>57</v>
      </c>
      <c r="O577" s="382"/>
      <c r="P577" s="400"/>
      <c r="Q577" s="400"/>
      <c r="R577" s="402"/>
      <c r="S577" s="384">
        <f>IF(Table_1[[#This Row],[Kesto (min) /tapaaminen]]&lt;1,0,(Table_1[[#This Row],[Sisältöjen määrä 
]]*Table_1[[#This Row],[Kesto (min) /tapaaminen]]*Table_1[[#This Row],[Tapaamis-kerrat /osallistuja]]))</f>
        <v>0</v>
      </c>
      <c r="T577" s="356" t="str">
        <f>IF(Table_1[[#This Row],[SISÄLLÖN NIMI]]="","",IF(Table_1[[#This Row],[Toteutuminen]]="Ei osallistujia",0,IF(Table_1[[#This Row],[Toteutuminen]]="Peruttu",0,1)))</f>
        <v/>
      </c>
      <c r="U577" s="403"/>
      <c r="V577" s="404"/>
      <c r="W577" s="405"/>
      <c r="X577" s="387">
        <f>Table_1[[#This Row],[Kävijämäärä a) lapset]]+Table_1[[#This Row],[Kävijämäärä b) aikuiset]]</f>
        <v>0</v>
      </c>
      <c r="Y577" s="387">
        <f>IF(Table_1[[#This Row],[Kokonaiskävijämäärä]]&lt;1,0,Table_1[[#This Row],[Kävijämäärä a) lapset]]*Table_1[[#This Row],[Tapaamis-kerrat /osallistuja]])</f>
        <v>0</v>
      </c>
      <c r="Z577" s="387">
        <f>IF(Table_1[[#This Row],[Kokonaiskävijämäärä]]&lt;1,0,Table_1[[#This Row],[Kävijämäärä b) aikuiset]]*Table_1[[#This Row],[Tapaamis-kerrat /osallistuja]])</f>
        <v>0</v>
      </c>
      <c r="AA577" s="387">
        <f>IF(Table_1[[#This Row],[Kokonaiskävijämäärä]]&lt;1,0,Table_1[[#This Row],[Kokonaiskävijämäärä]]*Table_1[[#This Row],[Tapaamis-kerrat /osallistuja]])</f>
        <v>0</v>
      </c>
      <c r="AB577" s="379" t="s">
        <v>57</v>
      </c>
      <c r="AC577" s="418"/>
      <c r="AD577" s="456"/>
      <c r="AE577" s="464"/>
      <c r="AF577" s="388" t="s">
        <v>57</v>
      </c>
      <c r="AG577" s="389" t="s">
        <v>57</v>
      </c>
      <c r="AH577" s="390" t="s">
        <v>57</v>
      </c>
      <c r="AI577" s="390" t="s">
        <v>57</v>
      </c>
      <c r="AJ577" s="391" t="s">
        <v>56</v>
      </c>
      <c r="AK577" s="392" t="s">
        <v>57</v>
      </c>
      <c r="AL577" s="392" t="s">
        <v>57</v>
      </c>
      <c r="AM577" s="392" t="s">
        <v>57</v>
      </c>
      <c r="AN577" s="393" t="s">
        <v>57</v>
      </c>
      <c r="AO577" s="394" t="s">
        <v>57</v>
      </c>
    </row>
    <row r="578" spans="1:41" ht="14.25" customHeight="1" x14ac:dyDescent="0.3">
      <c r="A578" s="395"/>
      <c r="B578" s="372"/>
      <c r="C578" s="396" t="s">
        <v>43</v>
      </c>
      <c r="D578" s="374" t="str">
        <f>IF(Table_1[[#This Row],[SISÄLLÖN NIMI]]="","",1)</f>
        <v/>
      </c>
      <c r="E578" s="397"/>
      <c r="F578" s="397"/>
      <c r="G578" s="373" t="s">
        <v>57</v>
      </c>
      <c r="H578" s="376" t="s">
        <v>57</v>
      </c>
      <c r="I578" s="398" t="s">
        <v>57</v>
      </c>
      <c r="J578" s="378" t="s">
        <v>47</v>
      </c>
      <c r="K578" s="399" t="s">
        <v>57</v>
      </c>
      <c r="L578" s="379" t="s">
        <v>57</v>
      </c>
      <c r="M578" s="400"/>
      <c r="N578" s="401" t="s">
        <v>57</v>
      </c>
      <c r="O578" s="382"/>
      <c r="P578" s="400"/>
      <c r="Q578" s="400"/>
      <c r="R578" s="402"/>
      <c r="S578" s="384">
        <f>IF(Table_1[[#This Row],[Kesto (min) /tapaaminen]]&lt;1,0,(Table_1[[#This Row],[Sisältöjen määrä 
]]*Table_1[[#This Row],[Kesto (min) /tapaaminen]]*Table_1[[#This Row],[Tapaamis-kerrat /osallistuja]]))</f>
        <v>0</v>
      </c>
      <c r="T578" s="356" t="str">
        <f>IF(Table_1[[#This Row],[SISÄLLÖN NIMI]]="","",IF(Table_1[[#This Row],[Toteutuminen]]="Ei osallistujia",0,IF(Table_1[[#This Row],[Toteutuminen]]="Peruttu",0,1)))</f>
        <v/>
      </c>
      <c r="U578" s="403"/>
      <c r="V578" s="404"/>
      <c r="W578" s="405"/>
      <c r="X578" s="387">
        <f>Table_1[[#This Row],[Kävijämäärä a) lapset]]+Table_1[[#This Row],[Kävijämäärä b) aikuiset]]</f>
        <v>0</v>
      </c>
      <c r="Y578" s="387">
        <f>IF(Table_1[[#This Row],[Kokonaiskävijämäärä]]&lt;1,0,Table_1[[#This Row],[Kävijämäärä a) lapset]]*Table_1[[#This Row],[Tapaamis-kerrat /osallistuja]])</f>
        <v>0</v>
      </c>
      <c r="Z578" s="387">
        <f>IF(Table_1[[#This Row],[Kokonaiskävijämäärä]]&lt;1,0,Table_1[[#This Row],[Kävijämäärä b) aikuiset]]*Table_1[[#This Row],[Tapaamis-kerrat /osallistuja]])</f>
        <v>0</v>
      </c>
      <c r="AA578" s="387">
        <f>IF(Table_1[[#This Row],[Kokonaiskävijämäärä]]&lt;1,0,Table_1[[#This Row],[Kokonaiskävijämäärä]]*Table_1[[#This Row],[Tapaamis-kerrat /osallistuja]])</f>
        <v>0</v>
      </c>
      <c r="AB578" s="379" t="s">
        <v>57</v>
      </c>
      <c r="AC578" s="418"/>
      <c r="AD578" s="456"/>
      <c r="AE578" s="464"/>
      <c r="AF578" s="388" t="s">
        <v>57</v>
      </c>
      <c r="AG578" s="389" t="s">
        <v>57</v>
      </c>
      <c r="AH578" s="390" t="s">
        <v>57</v>
      </c>
      <c r="AI578" s="390" t="s">
        <v>57</v>
      </c>
      <c r="AJ578" s="391" t="s">
        <v>56</v>
      </c>
      <c r="AK578" s="392" t="s">
        <v>57</v>
      </c>
      <c r="AL578" s="392" t="s">
        <v>57</v>
      </c>
      <c r="AM578" s="392" t="s">
        <v>57</v>
      </c>
      <c r="AN578" s="393" t="s">
        <v>57</v>
      </c>
      <c r="AO578" s="394" t="s">
        <v>57</v>
      </c>
    </row>
    <row r="579" spans="1:41" ht="14.25" customHeight="1" x14ac:dyDescent="0.3">
      <c r="A579" s="395"/>
      <c r="B579" s="372"/>
      <c r="C579" s="396" t="s">
        <v>43</v>
      </c>
      <c r="D579" s="374" t="str">
        <f>IF(Table_1[[#This Row],[SISÄLLÖN NIMI]]="","",1)</f>
        <v/>
      </c>
      <c r="E579" s="397"/>
      <c r="F579" s="397"/>
      <c r="G579" s="373" t="s">
        <v>57</v>
      </c>
      <c r="H579" s="376" t="s">
        <v>57</v>
      </c>
      <c r="I579" s="398" t="s">
        <v>57</v>
      </c>
      <c r="J579" s="378" t="s">
        <v>47</v>
      </c>
      <c r="K579" s="399" t="s">
        <v>57</v>
      </c>
      <c r="L579" s="379" t="s">
        <v>57</v>
      </c>
      <c r="M579" s="400"/>
      <c r="N579" s="401" t="s">
        <v>57</v>
      </c>
      <c r="O579" s="382"/>
      <c r="P579" s="400"/>
      <c r="Q579" s="400"/>
      <c r="R579" s="402"/>
      <c r="S579" s="384">
        <f>IF(Table_1[[#This Row],[Kesto (min) /tapaaminen]]&lt;1,0,(Table_1[[#This Row],[Sisältöjen määrä 
]]*Table_1[[#This Row],[Kesto (min) /tapaaminen]]*Table_1[[#This Row],[Tapaamis-kerrat /osallistuja]]))</f>
        <v>0</v>
      </c>
      <c r="T579" s="356" t="str">
        <f>IF(Table_1[[#This Row],[SISÄLLÖN NIMI]]="","",IF(Table_1[[#This Row],[Toteutuminen]]="Ei osallistujia",0,IF(Table_1[[#This Row],[Toteutuminen]]="Peruttu",0,1)))</f>
        <v/>
      </c>
      <c r="U579" s="403"/>
      <c r="V579" s="404"/>
      <c r="W579" s="405"/>
      <c r="X579" s="387">
        <f>Table_1[[#This Row],[Kävijämäärä a) lapset]]+Table_1[[#This Row],[Kävijämäärä b) aikuiset]]</f>
        <v>0</v>
      </c>
      <c r="Y579" s="387">
        <f>IF(Table_1[[#This Row],[Kokonaiskävijämäärä]]&lt;1,0,Table_1[[#This Row],[Kävijämäärä a) lapset]]*Table_1[[#This Row],[Tapaamis-kerrat /osallistuja]])</f>
        <v>0</v>
      </c>
      <c r="Z579" s="387">
        <f>IF(Table_1[[#This Row],[Kokonaiskävijämäärä]]&lt;1,0,Table_1[[#This Row],[Kävijämäärä b) aikuiset]]*Table_1[[#This Row],[Tapaamis-kerrat /osallistuja]])</f>
        <v>0</v>
      </c>
      <c r="AA579" s="387">
        <f>IF(Table_1[[#This Row],[Kokonaiskävijämäärä]]&lt;1,0,Table_1[[#This Row],[Kokonaiskävijämäärä]]*Table_1[[#This Row],[Tapaamis-kerrat /osallistuja]])</f>
        <v>0</v>
      </c>
      <c r="AB579" s="379" t="s">
        <v>57</v>
      </c>
      <c r="AC579" s="418"/>
      <c r="AD579" s="456"/>
      <c r="AE579" s="464"/>
      <c r="AF579" s="388" t="s">
        <v>57</v>
      </c>
      <c r="AG579" s="389" t="s">
        <v>57</v>
      </c>
      <c r="AH579" s="390" t="s">
        <v>57</v>
      </c>
      <c r="AI579" s="390" t="s">
        <v>57</v>
      </c>
      <c r="AJ579" s="391" t="s">
        <v>56</v>
      </c>
      <c r="AK579" s="392" t="s">
        <v>57</v>
      </c>
      <c r="AL579" s="392" t="s">
        <v>57</v>
      </c>
      <c r="AM579" s="392" t="s">
        <v>57</v>
      </c>
      <c r="AN579" s="393" t="s">
        <v>57</v>
      </c>
      <c r="AO579" s="394" t="s">
        <v>57</v>
      </c>
    </row>
    <row r="580" spans="1:41" ht="14.25" customHeight="1" x14ac:dyDescent="0.3">
      <c r="A580" s="395"/>
      <c r="B580" s="372"/>
      <c r="C580" s="396" t="s">
        <v>43</v>
      </c>
      <c r="D580" s="374" t="str">
        <f>IF(Table_1[[#This Row],[SISÄLLÖN NIMI]]="","",1)</f>
        <v/>
      </c>
      <c r="E580" s="397"/>
      <c r="F580" s="397"/>
      <c r="G580" s="373" t="s">
        <v>57</v>
      </c>
      <c r="H580" s="376" t="s">
        <v>57</v>
      </c>
      <c r="I580" s="398" t="s">
        <v>57</v>
      </c>
      <c r="J580" s="378" t="s">
        <v>47</v>
      </c>
      <c r="K580" s="399" t="s">
        <v>57</v>
      </c>
      <c r="L580" s="379" t="s">
        <v>57</v>
      </c>
      <c r="M580" s="400"/>
      <c r="N580" s="401" t="s">
        <v>57</v>
      </c>
      <c r="O580" s="382"/>
      <c r="P580" s="400"/>
      <c r="Q580" s="400"/>
      <c r="R580" s="402"/>
      <c r="S580" s="384">
        <f>IF(Table_1[[#This Row],[Kesto (min) /tapaaminen]]&lt;1,0,(Table_1[[#This Row],[Sisältöjen määrä 
]]*Table_1[[#This Row],[Kesto (min) /tapaaminen]]*Table_1[[#This Row],[Tapaamis-kerrat /osallistuja]]))</f>
        <v>0</v>
      </c>
      <c r="T580" s="356" t="str">
        <f>IF(Table_1[[#This Row],[SISÄLLÖN NIMI]]="","",IF(Table_1[[#This Row],[Toteutuminen]]="Ei osallistujia",0,IF(Table_1[[#This Row],[Toteutuminen]]="Peruttu",0,1)))</f>
        <v/>
      </c>
      <c r="U580" s="403"/>
      <c r="V580" s="404"/>
      <c r="W580" s="405"/>
      <c r="X580" s="387">
        <f>Table_1[[#This Row],[Kävijämäärä a) lapset]]+Table_1[[#This Row],[Kävijämäärä b) aikuiset]]</f>
        <v>0</v>
      </c>
      <c r="Y580" s="387">
        <f>IF(Table_1[[#This Row],[Kokonaiskävijämäärä]]&lt;1,0,Table_1[[#This Row],[Kävijämäärä a) lapset]]*Table_1[[#This Row],[Tapaamis-kerrat /osallistuja]])</f>
        <v>0</v>
      </c>
      <c r="Z580" s="387">
        <f>IF(Table_1[[#This Row],[Kokonaiskävijämäärä]]&lt;1,0,Table_1[[#This Row],[Kävijämäärä b) aikuiset]]*Table_1[[#This Row],[Tapaamis-kerrat /osallistuja]])</f>
        <v>0</v>
      </c>
      <c r="AA580" s="387">
        <f>IF(Table_1[[#This Row],[Kokonaiskävijämäärä]]&lt;1,0,Table_1[[#This Row],[Kokonaiskävijämäärä]]*Table_1[[#This Row],[Tapaamis-kerrat /osallistuja]])</f>
        <v>0</v>
      </c>
      <c r="AB580" s="379" t="s">
        <v>57</v>
      </c>
      <c r="AC580" s="418"/>
      <c r="AD580" s="456"/>
      <c r="AE580" s="464"/>
      <c r="AF580" s="388" t="s">
        <v>57</v>
      </c>
      <c r="AG580" s="389" t="s">
        <v>57</v>
      </c>
      <c r="AH580" s="390" t="s">
        <v>57</v>
      </c>
      <c r="AI580" s="390" t="s">
        <v>57</v>
      </c>
      <c r="AJ580" s="391" t="s">
        <v>56</v>
      </c>
      <c r="AK580" s="392" t="s">
        <v>57</v>
      </c>
      <c r="AL580" s="392" t="s">
        <v>57</v>
      </c>
      <c r="AM580" s="392" t="s">
        <v>57</v>
      </c>
      <c r="AN580" s="393" t="s">
        <v>57</v>
      </c>
      <c r="AO580" s="394" t="s">
        <v>57</v>
      </c>
    </row>
    <row r="581" spans="1:41" ht="14.25" customHeight="1" x14ac:dyDescent="0.3">
      <c r="A581" s="395"/>
      <c r="B581" s="372"/>
      <c r="C581" s="396" t="s">
        <v>43</v>
      </c>
      <c r="D581" s="374" t="str">
        <f>IF(Table_1[[#This Row],[SISÄLLÖN NIMI]]="","",1)</f>
        <v/>
      </c>
      <c r="E581" s="397"/>
      <c r="F581" s="397"/>
      <c r="G581" s="373" t="s">
        <v>57</v>
      </c>
      <c r="H581" s="376" t="s">
        <v>57</v>
      </c>
      <c r="I581" s="398" t="s">
        <v>57</v>
      </c>
      <c r="J581" s="378" t="s">
        <v>47</v>
      </c>
      <c r="K581" s="399" t="s">
        <v>57</v>
      </c>
      <c r="L581" s="379" t="s">
        <v>57</v>
      </c>
      <c r="M581" s="400"/>
      <c r="N581" s="401" t="s">
        <v>57</v>
      </c>
      <c r="O581" s="382"/>
      <c r="P581" s="400"/>
      <c r="Q581" s="400"/>
      <c r="R581" s="402"/>
      <c r="S581" s="384">
        <f>IF(Table_1[[#This Row],[Kesto (min) /tapaaminen]]&lt;1,0,(Table_1[[#This Row],[Sisältöjen määrä 
]]*Table_1[[#This Row],[Kesto (min) /tapaaminen]]*Table_1[[#This Row],[Tapaamis-kerrat /osallistuja]]))</f>
        <v>0</v>
      </c>
      <c r="T581" s="356" t="str">
        <f>IF(Table_1[[#This Row],[SISÄLLÖN NIMI]]="","",IF(Table_1[[#This Row],[Toteutuminen]]="Ei osallistujia",0,IF(Table_1[[#This Row],[Toteutuminen]]="Peruttu",0,1)))</f>
        <v/>
      </c>
      <c r="U581" s="403"/>
      <c r="V581" s="404"/>
      <c r="W581" s="405"/>
      <c r="X581" s="387">
        <f>Table_1[[#This Row],[Kävijämäärä a) lapset]]+Table_1[[#This Row],[Kävijämäärä b) aikuiset]]</f>
        <v>0</v>
      </c>
      <c r="Y581" s="387">
        <f>IF(Table_1[[#This Row],[Kokonaiskävijämäärä]]&lt;1,0,Table_1[[#This Row],[Kävijämäärä a) lapset]]*Table_1[[#This Row],[Tapaamis-kerrat /osallistuja]])</f>
        <v>0</v>
      </c>
      <c r="Z581" s="387">
        <f>IF(Table_1[[#This Row],[Kokonaiskävijämäärä]]&lt;1,0,Table_1[[#This Row],[Kävijämäärä b) aikuiset]]*Table_1[[#This Row],[Tapaamis-kerrat /osallistuja]])</f>
        <v>0</v>
      </c>
      <c r="AA581" s="387">
        <f>IF(Table_1[[#This Row],[Kokonaiskävijämäärä]]&lt;1,0,Table_1[[#This Row],[Kokonaiskävijämäärä]]*Table_1[[#This Row],[Tapaamis-kerrat /osallistuja]])</f>
        <v>0</v>
      </c>
      <c r="AB581" s="379" t="s">
        <v>57</v>
      </c>
      <c r="AC581" s="418"/>
      <c r="AD581" s="456"/>
      <c r="AE581" s="464"/>
      <c r="AF581" s="388" t="s">
        <v>57</v>
      </c>
      <c r="AG581" s="389" t="s">
        <v>57</v>
      </c>
      <c r="AH581" s="390" t="s">
        <v>57</v>
      </c>
      <c r="AI581" s="390" t="s">
        <v>57</v>
      </c>
      <c r="AJ581" s="391" t="s">
        <v>56</v>
      </c>
      <c r="AK581" s="392" t="s">
        <v>57</v>
      </c>
      <c r="AL581" s="392" t="s">
        <v>57</v>
      </c>
      <c r="AM581" s="392" t="s">
        <v>57</v>
      </c>
      <c r="AN581" s="393" t="s">
        <v>57</v>
      </c>
      <c r="AO581" s="394" t="s">
        <v>57</v>
      </c>
    </row>
    <row r="582" spans="1:41" ht="14.25" customHeight="1" x14ac:dyDescent="0.3">
      <c r="A582" s="395"/>
      <c r="B582" s="372"/>
      <c r="C582" s="396" t="s">
        <v>43</v>
      </c>
      <c r="D582" s="374" t="str">
        <f>IF(Table_1[[#This Row],[SISÄLLÖN NIMI]]="","",1)</f>
        <v/>
      </c>
      <c r="E582" s="397"/>
      <c r="F582" s="397"/>
      <c r="G582" s="373" t="s">
        <v>57</v>
      </c>
      <c r="H582" s="376" t="s">
        <v>57</v>
      </c>
      <c r="I582" s="398" t="s">
        <v>57</v>
      </c>
      <c r="J582" s="378" t="s">
        <v>47</v>
      </c>
      <c r="K582" s="399" t="s">
        <v>57</v>
      </c>
      <c r="L582" s="379" t="s">
        <v>57</v>
      </c>
      <c r="M582" s="400"/>
      <c r="N582" s="401" t="s">
        <v>57</v>
      </c>
      <c r="O582" s="382"/>
      <c r="P582" s="400"/>
      <c r="Q582" s="400"/>
      <c r="R582" s="402"/>
      <c r="S582" s="384">
        <f>IF(Table_1[[#This Row],[Kesto (min) /tapaaminen]]&lt;1,0,(Table_1[[#This Row],[Sisältöjen määrä 
]]*Table_1[[#This Row],[Kesto (min) /tapaaminen]]*Table_1[[#This Row],[Tapaamis-kerrat /osallistuja]]))</f>
        <v>0</v>
      </c>
      <c r="T582" s="356" t="str">
        <f>IF(Table_1[[#This Row],[SISÄLLÖN NIMI]]="","",IF(Table_1[[#This Row],[Toteutuminen]]="Ei osallistujia",0,IF(Table_1[[#This Row],[Toteutuminen]]="Peruttu",0,1)))</f>
        <v/>
      </c>
      <c r="U582" s="403"/>
      <c r="V582" s="404"/>
      <c r="W582" s="405"/>
      <c r="X582" s="387">
        <f>Table_1[[#This Row],[Kävijämäärä a) lapset]]+Table_1[[#This Row],[Kävijämäärä b) aikuiset]]</f>
        <v>0</v>
      </c>
      <c r="Y582" s="387">
        <f>IF(Table_1[[#This Row],[Kokonaiskävijämäärä]]&lt;1,0,Table_1[[#This Row],[Kävijämäärä a) lapset]]*Table_1[[#This Row],[Tapaamis-kerrat /osallistuja]])</f>
        <v>0</v>
      </c>
      <c r="Z582" s="387">
        <f>IF(Table_1[[#This Row],[Kokonaiskävijämäärä]]&lt;1,0,Table_1[[#This Row],[Kävijämäärä b) aikuiset]]*Table_1[[#This Row],[Tapaamis-kerrat /osallistuja]])</f>
        <v>0</v>
      </c>
      <c r="AA582" s="387">
        <f>IF(Table_1[[#This Row],[Kokonaiskävijämäärä]]&lt;1,0,Table_1[[#This Row],[Kokonaiskävijämäärä]]*Table_1[[#This Row],[Tapaamis-kerrat /osallistuja]])</f>
        <v>0</v>
      </c>
      <c r="AB582" s="379" t="s">
        <v>57</v>
      </c>
      <c r="AC582" s="418"/>
      <c r="AD582" s="456"/>
      <c r="AE582" s="464"/>
      <c r="AF582" s="388" t="s">
        <v>57</v>
      </c>
      <c r="AG582" s="389" t="s">
        <v>57</v>
      </c>
      <c r="AH582" s="390" t="s">
        <v>57</v>
      </c>
      <c r="AI582" s="390" t="s">
        <v>57</v>
      </c>
      <c r="AJ582" s="391" t="s">
        <v>56</v>
      </c>
      <c r="AK582" s="392" t="s">
        <v>57</v>
      </c>
      <c r="AL582" s="392" t="s">
        <v>57</v>
      </c>
      <c r="AM582" s="392" t="s">
        <v>57</v>
      </c>
      <c r="AN582" s="393" t="s">
        <v>57</v>
      </c>
      <c r="AO582" s="394" t="s">
        <v>57</v>
      </c>
    </row>
    <row r="583" spans="1:41" ht="14.25" customHeight="1" x14ac:dyDescent="0.3">
      <c r="A583" s="395"/>
      <c r="B583" s="372"/>
      <c r="C583" s="396" t="s">
        <v>43</v>
      </c>
      <c r="D583" s="374" t="str">
        <f>IF(Table_1[[#This Row],[SISÄLLÖN NIMI]]="","",1)</f>
        <v/>
      </c>
      <c r="E583" s="397"/>
      <c r="F583" s="397"/>
      <c r="G583" s="373" t="s">
        <v>57</v>
      </c>
      <c r="H583" s="376" t="s">
        <v>57</v>
      </c>
      <c r="I583" s="398" t="s">
        <v>57</v>
      </c>
      <c r="J583" s="378" t="s">
        <v>47</v>
      </c>
      <c r="K583" s="399" t="s">
        <v>57</v>
      </c>
      <c r="L583" s="379" t="s">
        <v>57</v>
      </c>
      <c r="M583" s="400"/>
      <c r="N583" s="401" t="s">
        <v>57</v>
      </c>
      <c r="O583" s="382"/>
      <c r="P583" s="400"/>
      <c r="Q583" s="400"/>
      <c r="R583" s="402"/>
      <c r="S583" s="384">
        <f>IF(Table_1[[#This Row],[Kesto (min) /tapaaminen]]&lt;1,0,(Table_1[[#This Row],[Sisältöjen määrä 
]]*Table_1[[#This Row],[Kesto (min) /tapaaminen]]*Table_1[[#This Row],[Tapaamis-kerrat /osallistuja]]))</f>
        <v>0</v>
      </c>
      <c r="T583" s="356" t="str">
        <f>IF(Table_1[[#This Row],[SISÄLLÖN NIMI]]="","",IF(Table_1[[#This Row],[Toteutuminen]]="Ei osallistujia",0,IF(Table_1[[#This Row],[Toteutuminen]]="Peruttu",0,1)))</f>
        <v/>
      </c>
      <c r="U583" s="403"/>
      <c r="V583" s="404"/>
      <c r="W583" s="405"/>
      <c r="X583" s="387">
        <f>Table_1[[#This Row],[Kävijämäärä a) lapset]]+Table_1[[#This Row],[Kävijämäärä b) aikuiset]]</f>
        <v>0</v>
      </c>
      <c r="Y583" s="387">
        <f>IF(Table_1[[#This Row],[Kokonaiskävijämäärä]]&lt;1,0,Table_1[[#This Row],[Kävijämäärä a) lapset]]*Table_1[[#This Row],[Tapaamis-kerrat /osallistuja]])</f>
        <v>0</v>
      </c>
      <c r="Z583" s="387">
        <f>IF(Table_1[[#This Row],[Kokonaiskävijämäärä]]&lt;1,0,Table_1[[#This Row],[Kävijämäärä b) aikuiset]]*Table_1[[#This Row],[Tapaamis-kerrat /osallistuja]])</f>
        <v>0</v>
      </c>
      <c r="AA583" s="387">
        <f>IF(Table_1[[#This Row],[Kokonaiskävijämäärä]]&lt;1,0,Table_1[[#This Row],[Kokonaiskävijämäärä]]*Table_1[[#This Row],[Tapaamis-kerrat /osallistuja]])</f>
        <v>0</v>
      </c>
      <c r="AB583" s="379" t="s">
        <v>57</v>
      </c>
      <c r="AC583" s="418"/>
      <c r="AD583" s="456"/>
      <c r="AE583" s="464"/>
      <c r="AF583" s="388" t="s">
        <v>57</v>
      </c>
      <c r="AG583" s="389" t="s">
        <v>57</v>
      </c>
      <c r="AH583" s="390" t="s">
        <v>57</v>
      </c>
      <c r="AI583" s="390" t="s">
        <v>57</v>
      </c>
      <c r="AJ583" s="391" t="s">
        <v>56</v>
      </c>
      <c r="AK583" s="392" t="s">
        <v>57</v>
      </c>
      <c r="AL583" s="392" t="s">
        <v>57</v>
      </c>
      <c r="AM583" s="392" t="s">
        <v>57</v>
      </c>
      <c r="AN583" s="393" t="s">
        <v>57</v>
      </c>
      <c r="AO583" s="394" t="s">
        <v>57</v>
      </c>
    </row>
    <row r="584" spans="1:41" ht="14.25" customHeight="1" x14ac:dyDescent="0.3">
      <c r="A584" s="395"/>
      <c r="B584" s="372"/>
      <c r="C584" s="396" t="s">
        <v>43</v>
      </c>
      <c r="D584" s="374" t="str">
        <f>IF(Table_1[[#This Row],[SISÄLLÖN NIMI]]="","",1)</f>
        <v/>
      </c>
      <c r="E584" s="397"/>
      <c r="F584" s="397"/>
      <c r="G584" s="373" t="s">
        <v>57</v>
      </c>
      <c r="H584" s="376" t="s">
        <v>57</v>
      </c>
      <c r="I584" s="398" t="s">
        <v>57</v>
      </c>
      <c r="J584" s="378" t="s">
        <v>47</v>
      </c>
      <c r="K584" s="399" t="s">
        <v>57</v>
      </c>
      <c r="L584" s="379" t="s">
        <v>57</v>
      </c>
      <c r="M584" s="400"/>
      <c r="N584" s="401" t="s">
        <v>57</v>
      </c>
      <c r="O584" s="382"/>
      <c r="P584" s="400"/>
      <c r="Q584" s="400"/>
      <c r="R584" s="402"/>
      <c r="S584" s="384">
        <f>IF(Table_1[[#This Row],[Kesto (min) /tapaaminen]]&lt;1,0,(Table_1[[#This Row],[Sisältöjen määrä 
]]*Table_1[[#This Row],[Kesto (min) /tapaaminen]]*Table_1[[#This Row],[Tapaamis-kerrat /osallistuja]]))</f>
        <v>0</v>
      </c>
      <c r="T584" s="356" t="str">
        <f>IF(Table_1[[#This Row],[SISÄLLÖN NIMI]]="","",IF(Table_1[[#This Row],[Toteutuminen]]="Ei osallistujia",0,IF(Table_1[[#This Row],[Toteutuminen]]="Peruttu",0,1)))</f>
        <v/>
      </c>
      <c r="U584" s="403"/>
      <c r="V584" s="404"/>
      <c r="W584" s="405"/>
      <c r="X584" s="387">
        <f>Table_1[[#This Row],[Kävijämäärä a) lapset]]+Table_1[[#This Row],[Kävijämäärä b) aikuiset]]</f>
        <v>0</v>
      </c>
      <c r="Y584" s="387">
        <f>IF(Table_1[[#This Row],[Kokonaiskävijämäärä]]&lt;1,0,Table_1[[#This Row],[Kävijämäärä a) lapset]]*Table_1[[#This Row],[Tapaamis-kerrat /osallistuja]])</f>
        <v>0</v>
      </c>
      <c r="Z584" s="387">
        <f>IF(Table_1[[#This Row],[Kokonaiskävijämäärä]]&lt;1,0,Table_1[[#This Row],[Kävijämäärä b) aikuiset]]*Table_1[[#This Row],[Tapaamis-kerrat /osallistuja]])</f>
        <v>0</v>
      </c>
      <c r="AA584" s="387">
        <f>IF(Table_1[[#This Row],[Kokonaiskävijämäärä]]&lt;1,0,Table_1[[#This Row],[Kokonaiskävijämäärä]]*Table_1[[#This Row],[Tapaamis-kerrat /osallistuja]])</f>
        <v>0</v>
      </c>
      <c r="AB584" s="379" t="s">
        <v>57</v>
      </c>
      <c r="AC584" s="418"/>
      <c r="AD584" s="456"/>
      <c r="AE584" s="464"/>
      <c r="AF584" s="388" t="s">
        <v>57</v>
      </c>
      <c r="AG584" s="389" t="s">
        <v>57</v>
      </c>
      <c r="AH584" s="390" t="s">
        <v>57</v>
      </c>
      <c r="AI584" s="390" t="s">
        <v>57</v>
      </c>
      <c r="AJ584" s="391" t="s">
        <v>56</v>
      </c>
      <c r="AK584" s="392" t="s">
        <v>57</v>
      </c>
      <c r="AL584" s="392" t="s">
        <v>57</v>
      </c>
      <c r="AM584" s="392" t="s">
        <v>57</v>
      </c>
      <c r="AN584" s="393" t="s">
        <v>57</v>
      </c>
      <c r="AO584" s="394" t="s">
        <v>57</v>
      </c>
    </row>
    <row r="585" spans="1:41" ht="14.25" customHeight="1" x14ac:dyDescent="0.3">
      <c r="A585" s="395"/>
      <c r="B585" s="372"/>
      <c r="C585" s="396" t="s">
        <v>43</v>
      </c>
      <c r="D585" s="374" t="str">
        <f>IF(Table_1[[#This Row],[SISÄLLÖN NIMI]]="","",1)</f>
        <v/>
      </c>
      <c r="E585" s="397"/>
      <c r="F585" s="397"/>
      <c r="G585" s="373" t="s">
        <v>57</v>
      </c>
      <c r="H585" s="376" t="s">
        <v>57</v>
      </c>
      <c r="I585" s="398" t="s">
        <v>57</v>
      </c>
      <c r="J585" s="378" t="s">
        <v>47</v>
      </c>
      <c r="K585" s="399" t="s">
        <v>57</v>
      </c>
      <c r="L585" s="379" t="s">
        <v>57</v>
      </c>
      <c r="M585" s="400"/>
      <c r="N585" s="401" t="s">
        <v>57</v>
      </c>
      <c r="O585" s="382"/>
      <c r="P585" s="400"/>
      <c r="Q585" s="400"/>
      <c r="R585" s="402"/>
      <c r="S585" s="384">
        <f>IF(Table_1[[#This Row],[Kesto (min) /tapaaminen]]&lt;1,0,(Table_1[[#This Row],[Sisältöjen määrä 
]]*Table_1[[#This Row],[Kesto (min) /tapaaminen]]*Table_1[[#This Row],[Tapaamis-kerrat /osallistuja]]))</f>
        <v>0</v>
      </c>
      <c r="T585" s="356" t="str">
        <f>IF(Table_1[[#This Row],[SISÄLLÖN NIMI]]="","",IF(Table_1[[#This Row],[Toteutuminen]]="Ei osallistujia",0,IF(Table_1[[#This Row],[Toteutuminen]]="Peruttu",0,1)))</f>
        <v/>
      </c>
      <c r="U585" s="403"/>
      <c r="V585" s="404"/>
      <c r="W585" s="405"/>
      <c r="X585" s="387">
        <f>Table_1[[#This Row],[Kävijämäärä a) lapset]]+Table_1[[#This Row],[Kävijämäärä b) aikuiset]]</f>
        <v>0</v>
      </c>
      <c r="Y585" s="387">
        <f>IF(Table_1[[#This Row],[Kokonaiskävijämäärä]]&lt;1,0,Table_1[[#This Row],[Kävijämäärä a) lapset]]*Table_1[[#This Row],[Tapaamis-kerrat /osallistuja]])</f>
        <v>0</v>
      </c>
      <c r="Z585" s="387">
        <f>IF(Table_1[[#This Row],[Kokonaiskävijämäärä]]&lt;1,0,Table_1[[#This Row],[Kävijämäärä b) aikuiset]]*Table_1[[#This Row],[Tapaamis-kerrat /osallistuja]])</f>
        <v>0</v>
      </c>
      <c r="AA585" s="387">
        <f>IF(Table_1[[#This Row],[Kokonaiskävijämäärä]]&lt;1,0,Table_1[[#This Row],[Kokonaiskävijämäärä]]*Table_1[[#This Row],[Tapaamis-kerrat /osallistuja]])</f>
        <v>0</v>
      </c>
      <c r="AB585" s="379" t="s">
        <v>57</v>
      </c>
      <c r="AC585" s="418"/>
      <c r="AD585" s="456"/>
      <c r="AE585" s="464"/>
      <c r="AF585" s="388" t="s">
        <v>57</v>
      </c>
      <c r="AG585" s="389" t="s">
        <v>57</v>
      </c>
      <c r="AH585" s="390" t="s">
        <v>57</v>
      </c>
      <c r="AI585" s="390" t="s">
        <v>57</v>
      </c>
      <c r="AJ585" s="391" t="s">
        <v>56</v>
      </c>
      <c r="AK585" s="392" t="s">
        <v>57</v>
      </c>
      <c r="AL585" s="392" t="s">
        <v>57</v>
      </c>
      <c r="AM585" s="392" t="s">
        <v>57</v>
      </c>
      <c r="AN585" s="393" t="s">
        <v>57</v>
      </c>
      <c r="AO585" s="394" t="s">
        <v>57</v>
      </c>
    </row>
    <row r="586" spans="1:41" ht="14.25" customHeight="1" x14ac:dyDescent="0.3">
      <c r="A586" s="395"/>
      <c r="B586" s="372"/>
      <c r="C586" s="396" t="s">
        <v>43</v>
      </c>
      <c r="D586" s="374" t="str">
        <f>IF(Table_1[[#This Row],[SISÄLLÖN NIMI]]="","",1)</f>
        <v/>
      </c>
      <c r="E586" s="397"/>
      <c r="F586" s="397"/>
      <c r="G586" s="373" t="s">
        <v>57</v>
      </c>
      <c r="H586" s="376" t="s">
        <v>57</v>
      </c>
      <c r="I586" s="398" t="s">
        <v>57</v>
      </c>
      <c r="J586" s="378" t="s">
        <v>47</v>
      </c>
      <c r="K586" s="399" t="s">
        <v>57</v>
      </c>
      <c r="L586" s="379" t="s">
        <v>57</v>
      </c>
      <c r="M586" s="400"/>
      <c r="N586" s="401" t="s">
        <v>57</v>
      </c>
      <c r="O586" s="382"/>
      <c r="P586" s="400"/>
      <c r="Q586" s="400"/>
      <c r="R586" s="402"/>
      <c r="S586" s="384">
        <f>IF(Table_1[[#This Row],[Kesto (min) /tapaaminen]]&lt;1,0,(Table_1[[#This Row],[Sisältöjen määrä 
]]*Table_1[[#This Row],[Kesto (min) /tapaaminen]]*Table_1[[#This Row],[Tapaamis-kerrat /osallistuja]]))</f>
        <v>0</v>
      </c>
      <c r="T586" s="356" t="str">
        <f>IF(Table_1[[#This Row],[SISÄLLÖN NIMI]]="","",IF(Table_1[[#This Row],[Toteutuminen]]="Ei osallistujia",0,IF(Table_1[[#This Row],[Toteutuminen]]="Peruttu",0,1)))</f>
        <v/>
      </c>
      <c r="U586" s="403"/>
      <c r="V586" s="404"/>
      <c r="W586" s="405"/>
      <c r="X586" s="387">
        <f>Table_1[[#This Row],[Kävijämäärä a) lapset]]+Table_1[[#This Row],[Kävijämäärä b) aikuiset]]</f>
        <v>0</v>
      </c>
      <c r="Y586" s="387">
        <f>IF(Table_1[[#This Row],[Kokonaiskävijämäärä]]&lt;1,0,Table_1[[#This Row],[Kävijämäärä a) lapset]]*Table_1[[#This Row],[Tapaamis-kerrat /osallistuja]])</f>
        <v>0</v>
      </c>
      <c r="Z586" s="387">
        <f>IF(Table_1[[#This Row],[Kokonaiskävijämäärä]]&lt;1,0,Table_1[[#This Row],[Kävijämäärä b) aikuiset]]*Table_1[[#This Row],[Tapaamis-kerrat /osallistuja]])</f>
        <v>0</v>
      </c>
      <c r="AA586" s="387">
        <f>IF(Table_1[[#This Row],[Kokonaiskävijämäärä]]&lt;1,0,Table_1[[#This Row],[Kokonaiskävijämäärä]]*Table_1[[#This Row],[Tapaamis-kerrat /osallistuja]])</f>
        <v>0</v>
      </c>
      <c r="AB586" s="379" t="s">
        <v>57</v>
      </c>
      <c r="AC586" s="418"/>
      <c r="AD586" s="456"/>
      <c r="AE586" s="464"/>
      <c r="AF586" s="388" t="s">
        <v>57</v>
      </c>
      <c r="AG586" s="389" t="s">
        <v>57</v>
      </c>
      <c r="AH586" s="390" t="s">
        <v>57</v>
      </c>
      <c r="AI586" s="390" t="s">
        <v>57</v>
      </c>
      <c r="AJ586" s="391" t="s">
        <v>56</v>
      </c>
      <c r="AK586" s="392" t="s">
        <v>57</v>
      </c>
      <c r="AL586" s="392" t="s">
        <v>57</v>
      </c>
      <c r="AM586" s="392" t="s">
        <v>57</v>
      </c>
      <c r="AN586" s="393" t="s">
        <v>57</v>
      </c>
      <c r="AO586" s="394" t="s">
        <v>57</v>
      </c>
    </row>
    <row r="587" spans="1:41" ht="14.25" customHeight="1" x14ac:dyDescent="0.3">
      <c r="A587" s="395"/>
      <c r="B587" s="372"/>
      <c r="C587" s="396" t="s">
        <v>43</v>
      </c>
      <c r="D587" s="374" t="str">
        <f>IF(Table_1[[#This Row],[SISÄLLÖN NIMI]]="","",1)</f>
        <v/>
      </c>
      <c r="E587" s="397"/>
      <c r="F587" s="397"/>
      <c r="G587" s="373" t="s">
        <v>57</v>
      </c>
      <c r="H587" s="376" t="s">
        <v>57</v>
      </c>
      <c r="I587" s="398" t="s">
        <v>57</v>
      </c>
      <c r="J587" s="378" t="s">
        <v>47</v>
      </c>
      <c r="K587" s="399" t="s">
        <v>57</v>
      </c>
      <c r="L587" s="379" t="s">
        <v>57</v>
      </c>
      <c r="M587" s="400"/>
      <c r="N587" s="401" t="s">
        <v>57</v>
      </c>
      <c r="O587" s="382"/>
      <c r="P587" s="400"/>
      <c r="Q587" s="400"/>
      <c r="R587" s="402"/>
      <c r="S587" s="384">
        <f>IF(Table_1[[#This Row],[Kesto (min) /tapaaminen]]&lt;1,0,(Table_1[[#This Row],[Sisältöjen määrä 
]]*Table_1[[#This Row],[Kesto (min) /tapaaminen]]*Table_1[[#This Row],[Tapaamis-kerrat /osallistuja]]))</f>
        <v>0</v>
      </c>
      <c r="T587" s="356" t="str">
        <f>IF(Table_1[[#This Row],[SISÄLLÖN NIMI]]="","",IF(Table_1[[#This Row],[Toteutuminen]]="Ei osallistujia",0,IF(Table_1[[#This Row],[Toteutuminen]]="Peruttu",0,1)))</f>
        <v/>
      </c>
      <c r="U587" s="403"/>
      <c r="V587" s="404"/>
      <c r="W587" s="405"/>
      <c r="X587" s="387">
        <f>Table_1[[#This Row],[Kävijämäärä a) lapset]]+Table_1[[#This Row],[Kävijämäärä b) aikuiset]]</f>
        <v>0</v>
      </c>
      <c r="Y587" s="387">
        <f>IF(Table_1[[#This Row],[Kokonaiskävijämäärä]]&lt;1,0,Table_1[[#This Row],[Kävijämäärä a) lapset]]*Table_1[[#This Row],[Tapaamis-kerrat /osallistuja]])</f>
        <v>0</v>
      </c>
      <c r="Z587" s="387">
        <f>IF(Table_1[[#This Row],[Kokonaiskävijämäärä]]&lt;1,0,Table_1[[#This Row],[Kävijämäärä b) aikuiset]]*Table_1[[#This Row],[Tapaamis-kerrat /osallistuja]])</f>
        <v>0</v>
      </c>
      <c r="AA587" s="387">
        <f>IF(Table_1[[#This Row],[Kokonaiskävijämäärä]]&lt;1,0,Table_1[[#This Row],[Kokonaiskävijämäärä]]*Table_1[[#This Row],[Tapaamis-kerrat /osallistuja]])</f>
        <v>0</v>
      </c>
      <c r="AB587" s="379" t="s">
        <v>57</v>
      </c>
      <c r="AC587" s="418"/>
      <c r="AD587" s="456"/>
      <c r="AE587" s="464"/>
      <c r="AF587" s="388" t="s">
        <v>57</v>
      </c>
      <c r="AG587" s="389" t="s">
        <v>57</v>
      </c>
      <c r="AH587" s="390" t="s">
        <v>57</v>
      </c>
      <c r="AI587" s="390" t="s">
        <v>57</v>
      </c>
      <c r="AJ587" s="391" t="s">
        <v>56</v>
      </c>
      <c r="AK587" s="392" t="s">
        <v>57</v>
      </c>
      <c r="AL587" s="392" t="s">
        <v>57</v>
      </c>
      <c r="AM587" s="392" t="s">
        <v>57</v>
      </c>
      <c r="AN587" s="393" t="s">
        <v>57</v>
      </c>
      <c r="AO587" s="394" t="s">
        <v>57</v>
      </c>
    </row>
    <row r="588" spans="1:41" ht="14.25" customHeight="1" x14ac:dyDescent="0.3">
      <c r="A588" s="395"/>
      <c r="B588" s="372"/>
      <c r="C588" s="396" t="s">
        <v>43</v>
      </c>
      <c r="D588" s="374" t="str">
        <f>IF(Table_1[[#This Row],[SISÄLLÖN NIMI]]="","",1)</f>
        <v/>
      </c>
      <c r="E588" s="397"/>
      <c r="F588" s="397"/>
      <c r="G588" s="373" t="s">
        <v>57</v>
      </c>
      <c r="H588" s="376" t="s">
        <v>57</v>
      </c>
      <c r="I588" s="398" t="s">
        <v>57</v>
      </c>
      <c r="J588" s="378" t="s">
        <v>47</v>
      </c>
      <c r="K588" s="399" t="s">
        <v>57</v>
      </c>
      <c r="L588" s="379" t="s">
        <v>57</v>
      </c>
      <c r="M588" s="400"/>
      <c r="N588" s="401" t="s">
        <v>57</v>
      </c>
      <c r="O588" s="382"/>
      <c r="P588" s="400"/>
      <c r="Q588" s="400"/>
      <c r="R588" s="402"/>
      <c r="S588" s="384">
        <f>IF(Table_1[[#This Row],[Kesto (min) /tapaaminen]]&lt;1,0,(Table_1[[#This Row],[Sisältöjen määrä 
]]*Table_1[[#This Row],[Kesto (min) /tapaaminen]]*Table_1[[#This Row],[Tapaamis-kerrat /osallistuja]]))</f>
        <v>0</v>
      </c>
      <c r="T588" s="356" t="str">
        <f>IF(Table_1[[#This Row],[SISÄLLÖN NIMI]]="","",IF(Table_1[[#This Row],[Toteutuminen]]="Ei osallistujia",0,IF(Table_1[[#This Row],[Toteutuminen]]="Peruttu",0,1)))</f>
        <v/>
      </c>
      <c r="U588" s="403"/>
      <c r="V588" s="404"/>
      <c r="W588" s="405"/>
      <c r="X588" s="387">
        <f>Table_1[[#This Row],[Kävijämäärä a) lapset]]+Table_1[[#This Row],[Kävijämäärä b) aikuiset]]</f>
        <v>0</v>
      </c>
      <c r="Y588" s="387">
        <f>IF(Table_1[[#This Row],[Kokonaiskävijämäärä]]&lt;1,0,Table_1[[#This Row],[Kävijämäärä a) lapset]]*Table_1[[#This Row],[Tapaamis-kerrat /osallistuja]])</f>
        <v>0</v>
      </c>
      <c r="Z588" s="387">
        <f>IF(Table_1[[#This Row],[Kokonaiskävijämäärä]]&lt;1,0,Table_1[[#This Row],[Kävijämäärä b) aikuiset]]*Table_1[[#This Row],[Tapaamis-kerrat /osallistuja]])</f>
        <v>0</v>
      </c>
      <c r="AA588" s="387">
        <f>IF(Table_1[[#This Row],[Kokonaiskävijämäärä]]&lt;1,0,Table_1[[#This Row],[Kokonaiskävijämäärä]]*Table_1[[#This Row],[Tapaamis-kerrat /osallistuja]])</f>
        <v>0</v>
      </c>
      <c r="AB588" s="379" t="s">
        <v>57</v>
      </c>
      <c r="AC588" s="418"/>
      <c r="AD588" s="456"/>
      <c r="AE588" s="464"/>
      <c r="AF588" s="388" t="s">
        <v>57</v>
      </c>
      <c r="AG588" s="389" t="s">
        <v>57</v>
      </c>
      <c r="AH588" s="390" t="s">
        <v>57</v>
      </c>
      <c r="AI588" s="390" t="s">
        <v>57</v>
      </c>
      <c r="AJ588" s="391" t="s">
        <v>56</v>
      </c>
      <c r="AK588" s="392" t="s">
        <v>57</v>
      </c>
      <c r="AL588" s="392" t="s">
        <v>57</v>
      </c>
      <c r="AM588" s="392" t="s">
        <v>57</v>
      </c>
      <c r="AN588" s="393" t="s">
        <v>57</v>
      </c>
      <c r="AO588" s="394" t="s">
        <v>57</v>
      </c>
    </row>
    <row r="589" spans="1:41" ht="14.25" customHeight="1" x14ac:dyDescent="0.3">
      <c r="A589" s="395"/>
      <c r="B589" s="372"/>
      <c r="C589" s="396" t="s">
        <v>43</v>
      </c>
      <c r="D589" s="374" t="str">
        <f>IF(Table_1[[#This Row],[SISÄLLÖN NIMI]]="","",1)</f>
        <v/>
      </c>
      <c r="E589" s="397"/>
      <c r="F589" s="397"/>
      <c r="G589" s="373" t="s">
        <v>57</v>
      </c>
      <c r="H589" s="376" t="s">
        <v>57</v>
      </c>
      <c r="I589" s="398" t="s">
        <v>57</v>
      </c>
      <c r="J589" s="378" t="s">
        <v>47</v>
      </c>
      <c r="K589" s="399" t="s">
        <v>57</v>
      </c>
      <c r="L589" s="379" t="s">
        <v>57</v>
      </c>
      <c r="M589" s="400"/>
      <c r="N589" s="401" t="s">
        <v>57</v>
      </c>
      <c r="O589" s="382"/>
      <c r="P589" s="400"/>
      <c r="Q589" s="400"/>
      <c r="R589" s="402"/>
      <c r="S589" s="384">
        <f>IF(Table_1[[#This Row],[Kesto (min) /tapaaminen]]&lt;1,0,(Table_1[[#This Row],[Sisältöjen määrä 
]]*Table_1[[#This Row],[Kesto (min) /tapaaminen]]*Table_1[[#This Row],[Tapaamis-kerrat /osallistuja]]))</f>
        <v>0</v>
      </c>
      <c r="T589" s="356" t="str">
        <f>IF(Table_1[[#This Row],[SISÄLLÖN NIMI]]="","",IF(Table_1[[#This Row],[Toteutuminen]]="Ei osallistujia",0,IF(Table_1[[#This Row],[Toteutuminen]]="Peruttu",0,1)))</f>
        <v/>
      </c>
      <c r="U589" s="403"/>
      <c r="V589" s="404"/>
      <c r="W589" s="405"/>
      <c r="X589" s="387">
        <f>Table_1[[#This Row],[Kävijämäärä a) lapset]]+Table_1[[#This Row],[Kävijämäärä b) aikuiset]]</f>
        <v>0</v>
      </c>
      <c r="Y589" s="387">
        <f>IF(Table_1[[#This Row],[Kokonaiskävijämäärä]]&lt;1,0,Table_1[[#This Row],[Kävijämäärä a) lapset]]*Table_1[[#This Row],[Tapaamis-kerrat /osallistuja]])</f>
        <v>0</v>
      </c>
      <c r="Z589" s="387">
        <f>IF(Table_1[[#This Row],[Kokonaiskävijämäärä]]&lt;1,0,Table_1[[#This Row],[Kävijämäärä b) aikuiset]]*Table_1[[#This Row],[Tapaamis-kerrat /osallistuja]])</f>
        <v>0</v>
      </c>
      <c r="AA589" s="387">
        <f>IF(Table_1[[#This Row],[Kokonaiskävijämäärä]]&lt;1,0,Table_1[[#This Row],[Kokonaiskävijämäärä]]*Table_1[[#This Row],[Tapaamis-kerrat /osallistuja]])</f>
        <v>0</v>
      </c>
      <c r="AB589" s="379" t="s">
        <v>57</v>
      </c>
      <c r="AC589" s="418"/>
      <c r="AD589" s="456"/>
      <c r="AE589" s="464"/>
      <c r="AF589" s="388" t="s">
        <v>57</v>
      </c>
      <c r="AG589" s="389" t="s">
        <v>57</v>
      </c>
      <c r="AH589" s="390" t="s">
        <v>57</v>
      </c>
      <c r="AI589" s="390" t="s">
        <v>57</v>
      </c>
      <c r="AJ589" s="391" t="s">
        <v>56</v>
      </c>
      <c r="AK589" s="392" t="s">
        <v>57</v>
      </c>
      <c r="AL589" s="392" t="s">
        <v>57</v>
      </c>
      <c r="AM589" s="392" t="s">
        <v>57</v>
      </c>
      <c r="AN589" s="393" t="s">
        <v>57</v>
      </c>
      <c r="AO589" s="394" t="s">
        <v>57</v>
      </c>
    </row>
    <row r="590" spans="1:41" ht="14.25" customHeight="1" x14ac:dyDescent="0.3">
      <c r="A590" s="395"/>
      <c r="B590" s="372"/>
      <c r="C590" s="396" t="s">
        <v>43</v>
      </c>
      <c r="D590" s="374" t="str">
        <f>IF(Table_1[[#This Row],[SISÄLLÖN NIMI]]="","",1)</f>
        <v/>
      </c>
      <c r="E590" s="397"/>
      <c r="F590" s="397"/>
      <c r="G590" s="373" t="s">
        <v>57</v>
      </c>
      <c r="H590" s="376" t="s">
        <v>57</v>
      </c>
      <c r="I590" s="398" t="s">
        <v>57</v>
      </c>
      <c r="J590" s="378" t="s">
        <v>47</v>
      </c>
      <c r="K590" s="399" t="s">
        <v>57</v>
      </c>
      <c r="L590" s="379" t="s">
        <v>57</v>
      </c>
      <c r="M590" s="400"/>
      <c r="N590" s="401" t="s">
        <v>57</v>
      </c>
      <c r="O590" s="382"/>
      <c r="P590" s="400"/>
      <c r="Q590" s="400"/>
      <c r="R590" s="402"/>
      <c r="S590" s="384">
        <f>IF(Table_1[[#This Row],[Kesto (min) /tapaaminen]]&lt;1,0,(Table_1[[#This Row],[Sisältöjen määrä 
]]*Table_1[[#This Row],[Kesto (min) /tapaaminen]]*Table_1[[#This Row],[Tapaamis-kerrat /osallistuja]]))</f>
        <v>0</v>
      </c>
      <c r="T590" s="356" t="str">
        <f>IF(Table_1[[#This Row],[SISÄLLÖN NIMI]]="","",IF(Table_1[[#This Row],[Toteutuminen]]="Ei osallistujia",0,IF(Table_1[[#This Row],[Toteutuminen]]="Peruttu",0,1)))</f>
        <v/>
      </c>
      <c r="U590" s="403"/>
      <c r="V590" s="404"/>
      <c r="W590" s="405"/>
      <c r="X590" s="387">
        <f>Table_1[[#This Row],[Kävijämäärä a) lapset]]+Table_1[[#This Row],[Kävijämäärä b) aikuiset]]</f>
        <v>0</v>
      </c>
      <c r="Y590" s="387">
        <f>IF(Table_1[[#This Row],[Kokonaiskävijämäärä]]&lt;1,0,Table_1[[#This Row],[Kävijämäärä a) lapset]]*Table_1[[#This Row],[Tapaamis-kerrat /osallistuja]])</f>
        <v>0</v>
      </c>
      <c r="Z590" s="387">
        <f>IF(Table_1[[#This Row],[Kokonaiskävijämäärä]]&lt;1,0,Table_1[[#This Row],[Kävijämäärä b) aikuiset]]*Table_1[[#This Row],[Tapaamis-kerrat /osallistuja]])</f>
        <v>0</v>
      </c>
      <c r="AA590" s="387">
        <f>IF(Table_1[[#This Row],[Kokonaiskävijämäärä]]&lt;1,0,Table_1[[#This Row],[Kokonaiskävijämäärä]]*Table_1[[#This Row],[Tapaamis-kerrat /osallistuja]])</f>
        <v>0</v>
      </c>
      <c r="AB590" s="379" t="s">
        <v>57</v>
      </c>
      <c r="AC590" s="418"/>
      <c r="AD590" s="456"/>
      <c r="AE590" s="464"/>
      <c r="AF590" s="388" t="s">
        <v>57</v>
      </c>
      <c r="AG590" s="389" t="s">
        <v>57</v>
      </c>
      <c r="AH590" s="390" t="s">
        <v>57</v>
      </c>
      <c r="AI590" s="390" t="s">
        <v>57</v>
      </c>
      <c r="AJ590" s="391" t="s">
        <v>56</v>
      </c>
      <c r="AK590" s="392" t="s">
        <v>57</v>
      </c>
      <c r="AL590" s="392" t="s">
        <v>57</v>
      </c>
      <c r="AM590" s="392" t="s">
        <v>57</v>
      </c>
      <c r="AN590" s="393" t="s">
        <v>57</v>
      </c>
      <c r="AO590" s="394" t="s">
        <v>57</v>
      </c>
    </row>
    <row r="591" spans="1:41" ht="14.25" customHeight="1" x14ac:dyDescent="0.3">
      <c r="A591" s="395"/>
      <c r="B591" s="372"/>
      <c r="C591" s="396" t="s">
        <v>43</v>
      </c>
      <c r="D591" s="374" t="str">
        <f>IF(Table_1[[#This Row],[SISÄLLÖN NIMI]]="","",1)</f>
        <v/>
      </c>
      <c r="E591" s="397"/>
      <c r="F591" s="397"/>
      <c r="G591" s="373" t="s">
        <v>57</v>
      </c>
      <c r="H591" s="376" t="s">
        <v>57</v>
      </c>
      <c r="I591" s="398" t="s">
        <v>57</v>
      </c>
      <c r="J591" s="378" t="s">
        <v>47</v>
      </c>
      <c r="K591" s="399" t="s">
        <v>57</v>
      </c>
      <c r="L591" s="379" t="s">
        <v>57</v>
      </c>
      <c r="M591" s="400"/>
      <c r="N591" s="401" t="s">
        <v>57</v>
      </c>
      <c r="O591" s="382"/>
      <c r="P591" s="400"/>
      <c r="Q591" s="400"/>
      <c r="R591" s="402"/>
      <c r="S591" s="384">
        <f>IF(Table_1[[#This Row],[Kesto (min) /tapaaminen]]&lt;1,0,(Table_1[[#This Row],[Sisältöjen määrä 
]]*Table_1[[#This Row],[Kesto (min) /tapaaminen]]*Table_1[[#This Row],[Tapaamis-kerrat /osallistuja]]))</f>
        <v>0</v>
      </c>
      <c r="T591" s="356" t="str">
        <f>IF(Table_1[[#This Row],[SISÄLLÖN NIMI]]="","",IF(Table_1[[#This Row],[Toteutuminen]]="Ei osallistujia",0,IF(Table_1[[#This Row],[Toteutuminen]]="Peruttu",0,1)))</f>
        <v/>
      </c>
      <c r="U591" s="403"/>
      <c r="V591" s="404"/>
      <c r="W591" s="405"/>
      <c r="X591" s="387">
        <f>Table_1[[#This Row],[Kävijämäärä a) lapset]]+Table_1[[#This Row],[Kävijämäärä b) aikuiset]]</f>
        <v>0</v>
      </c>
      <c r="Y591" s="387">
        <f>IF(Table_1[[#This Row],[Kokonaiskävijämäärä]]&lt;1,0,Table_1[[#This Row],[Kävijämäärä a) lapset]]*Table_1[[#This Row],[Tapaamis-kerrat /osallistuja]])</f>
        <v>0</v>
      </c>
      <c r="Z591" s="387">
        <f>IF(Table_1[[#This Row],[Kokonaiskävijämäärä]]&lt;1,0,Table_1[[#This Row],[Kävijämäärä b) aikuiset]]*Table_1[[#This Row],[Tapaamis-kerrat /osallistuja]])</f>
        <v>0</v>
      </c>
      <c r="AA591" s="387">
        <f>IF(Table_1[[#This Row],[Kokonaiskävijämäärä]]&lt;1,0,Table_1[[#This Row],[Kokonaiskävijämäärä]]*Table_1[[#This Row],[Tapaamis-kerrat /osallistuja]])</f>
        <v>0</v>
      </c>
      <c r="AB591" s="379" t="s">
        <v>57</v>
      </c>
      <c r="AC591" s="418"/>
      <c r="AD591" s="456"/>
      <c r="AE591" s="464"/>
      <c r="AF591" s="388" t="s">
        <v>57</v>
      </c>
      <c r="AG591" s="389" t="s">
        <v>57</v>
      </c>
      <c r="AH591" s="390" t="s">
        <v>57</v>
      </c>
      <c r="AI591" s="390" t="s">
        <v>57</v>
      </c>
      <c r="AJ591" s="391" t="s">
        <v>56</v>
      </c>
      <c r="AK591" s="392" t="s">
        <v>57</v>
      </c>
      <c r="AL591" s="392" t="s">
        <v>57</v>
      </c>
      <c r="AM591" s="392" t="s">
        <v>57</v>
      </c>
      <c r="AN591" s="393" t="s">
        <v>57</v>
      </c>
      <c r="AO591" s="394" t="s">
        <v>57</v>
      </c>
    </row>
    <row r="592" spans="1:41" ht="14.25" customHeight="1" x14ac:dyDescent="0.3">
      <c r="A592" s="395"/>
      <c r="B592" s="372"/>
      <c r="C592" s="396" t="s">
        <v>43</v>
      </c>
      <c r="D592" s="374" t="str">
        <f>IF(Table_1[[#This Row],[SISÄLLÖN NIMI]]="","",1)</f>
        <v/>
      </c>
      <c r="E592" s="397"/>
      <c r="F592" s="397"/>
      <c r="G592" s="373" t="s">
        <v>57</v>
      </c>
      <c r="H592" s="376" t="s">
        <v>57</v>
      </c>
      <c r="I592" s="398" t="s">
        <v>57</v>
      </c>
      <c r="J592" s="378" t="s">
        <v>47</v>
      </c>
      <c r="K592" s="399" t="s">
        <v>57</v>
      </c>
      <c r="L592" s="379" t="s">
        <v>57</v>
      </c>
      <c r="M592" s="400"/>
      <c r="N592" s="401" t="s">
        <v>57</v>
      </c>
      <c r="O592" s="382"/>
      <c r="P592" s="400"/>
      <c r="Q592" s="400"/>
      <c r="R592" s="402"/>
      <c r="S592" s="384">
        <f>IF(Table_1[[#This Row],[Kesto (min) /tapaaminen]]&lt;1,0,(Table_1[[#This Row],[Sisältöjen määrä 
]]*Table_1[[#This Row],[Kesto (min) /tapaaminen]]*Table_1[[#This Row],[Tapaamis-kerrat /osallistuja]]))</f>
        <v>0</v>
      </c>
      <c r="T592" s="356" t="str">
        <f>IF(Table_1[[#This Row],[SISÄLLÖN NIMI]]="","",IF(Table_1[[#This Row],[Toteutuminen]]="Ei osallistujia",0,IF(Table_1[[#This Row],[Toteutuminen]]="Peruttu",0,1)))</f>
        <v/>
      </c>
      <c r="U592" s="403"/>
      <c r="V592" s="404"/>
      <c r="W592" s="405"/>
      <c r="X592" s="387">
        <f>Table_1[[#This Row],[Kävijämäärä a) lapset]]+Table_1[[#This Row],[Kävijämäärä b) aikuiset]]</f>
        <v>0</v>
      </c>
      <c r="Y592" s="387">
        <f>IF(Table_1[[#This Row],[Kokonaiskävijämäärä]]&lt;1,0,Table_1[[#This Row],[Kävijämäärä a) lapset]]*Table_1[[#This Row],[Tapaamis-kerrat /osallistuja]])</f>
        <v>0</v>
      </c>
      <c r="Z592" s="387">
        <f>IF(Table_1[[#This Row],[Kokonaiskävijämäärä]]&lt;1,0,Table_1[[#This Row],[Kävijämäärä b) aikuiset]]*Table_1[[#This Row],[Tapaamis-kerrat /osallistuja]])</f>
        <v>0</v>
      </c>
      <c r="AA592" s="387">
        <f>IF(Table_1[[#This Row],[Kokonaiskävijämäärä]]&lt;1,0,Table_1[[#This Row],[Kokonaiskävijämäärä]]*Table_1[[#This Row],[Tapaamis-kerrat /osallistuja]])</f>
        <v>0</v>
      </c>
      <c r="AB592" s="379" t="s">
        <v>57</v>
      </c>
      <c r="AC592" s="418"/>
      <c r="AD592" s="456"/>
      <c r="AE592" s="464"/>
      <c r="AF592" s="388" t="s">
        <v>57</v>
      </c>
      <c r="AG592" s="389" t="s">
        <v>57</v>
      </c>
      <c r="AH592" s="390" t="s">
        <v>57</v>
      </c>
      <c r="AI592" s="390" t="s">
        <v>57</v>
      </c>
      <c r="AJ592" s="391" t="s">
        <v>56</v>
      </c>
      <c r="AK592" s="392" t="s">
        <v>57</v>
      </c>
      <c r="AL592" s="392" t="s">
        <v>57</v>
      </c>
      <c r="AM592" s="392" t="s">
        <v>57</v>
      </c>
      <c r="AN592" s="393" t="s">
        <v>57</v>
      </c>
      <c r="AO592" s="394" t="s">
        <v>57</v>
      </c>
    </row>
    <row r="593" spans="1:41" ht="14.25" customHeight="1" x14ac:dyDescent="0.3">
      <c r="A593" s="395"/>
      <c r="B593" s="372"/>
      <c r="C593" s="396" t="s">
        <v>43</v>
      </c>
      <c r="D593" s="374" t="str">
        <f>IF(Table_1[[#This Row],[SISÄLLÖN NIMI]]="","",1)</f>
        <v/>
      </c>
      <c r="E593" s="397"/>
      <c r="F593" s="397"/>
      <c r="G593" s="373" t="s">
        <v>57</v>
      </c>
      <c r="H593" s="376" t="s">
        <v>57</v>
      </c>
      <c r="I593" s="398" t="s">
        <v>57</v>
      </c>
      <c r="J593" s="378" t="s">
        <v>47</v>
      </c>
      <c r="K593" s="399" t="s">
        <v>57</v>
      </c>
      <c r="L593" s="379" t="s">
        <v>57</v>
      </c>
      <c r="M593" s="400"/>
      <c r="N593" s="401" t="s">
        <v>57</v>
      </c>
      <c r="O593" s="382"/>
      <c r="P593" s="400"/>
      <c r="Q593" s="400"/>
      <c r="R593" s="402"/>
      <c r="S593" s="384">
        <f>IF(Table_1[[#This Row],[Kesto (min) /tapaaminen]]&lt;1,0,(Table_1[[#This Row],[Sisältöjen määrä 
]]*Table_1[[#This Row],[Kesto (min) /tapaaminen]]*Table_1[[#This Row],[Tapaamis-kerrat /osallistuja]]))</f>
        <v>0</v>
      </c>
      <c r="T593" s="356" t="str">
        <f>IF(Table_1[[#This Row],[SISÄLLÖN NIMI]]="","",IF(Table_1[[#This Row],[Toteutuminen]]="Ei osallistujia",0,IF(Table_1[[#This Row],[Toteutuminen]]="Peruttu",0,1)))</f>
        <v/>
      </c>
      <c r="U593" s="403"/>
      <c r="V593" s="404"/>
      <c r="W593" s="405"/>
      <c r="X593" s="387">
        <f>Table_1[[#This Row],[Kävijämäärä a) lapset]]+Table_1[[#This Row],[Kävijämäärä b) aikuiset]]</f>
        <v>0</v>
      </c>
      <c r="Y593" s="387">
        <f>IF(Table_1[[#This Row],[Kokonaiskävijämäärä]]&lt;1,0,Table_1[[#This Row],[Kävijämäärä a) lapset]]*Table_1[[#This Row],[Tapaamis-kerrat /osallistuja]])</f>
        <v>0</v>
      </c>
      <c r="Z593" s="387">
        <f>IF(Table_1[[#This Row],[Kokonaiskävijämäärä]]&lt;1,0,Table_1[[#This Row],[Kävijämäärä b) aikuiset]]*Table_1[[#This Row],[Tapaamis-kerrat /osallistuja]])</f>
        <v>0</v>
      </c>
      <c r="AA593" s="387">
        <f>IF(Table_1[[#This Row],[Kokonaiskävijämäärä]]&lt;1,0,Table_1[[#This Row],[Kokonaiskävijämäärä]]*Table_1[[#This Row],[Tapaamis-kerrat /osallistuja]])</f>
        <v>0</v>
      </c>
      <c r="AB593" s="379" t="s">
        <v>57</v>
      </c>
      <c r="AC593" s="418"/>
      <c r="AD593" s="456"/>
      <c r="AE593" s="464"/>
      <c r="AF593" s="388" t="s">
        <v>57</v>
      </c>
      <c r="AG593" s="389" t="s">
        <v>57</v>
      </c>
      <c r="AH593" s="390" t="s">
        <v>57</v>
      </c>
      <c r="AI593" s="390" t="s">
        <v>57</v>
      </c>
      <c r="AJ593" s="391" t="s">
        <v>56</v>
      </c>
      <c r="AK593" s="392" t="s">
        <v>57</v>
      </c>
      <c r="AL593" s="392" t="s">
        <v>57</v>
      </c>
      <c r="AM593" s="392" t="s">
        <v>57</v>
      </c>
      <c r="AN593" s="393" t="s">
        <v>57</v>
      </c>
      <c r="AO593" s="394" t="s">
        <v>57</v>
      </c>
    </row>
    <row r="594" spans="1:41" ht="14.25" customHeight="1" x14ac:dyDescent="0.3">
      <c r="A594" s="395"/>
      <c r="B594" s="372"/>
      <c r="C594" s="396" t="s">
        <v>43</v>
      </c>
      <c r="D594" s="374" t="str">
        <f>IF(Table_1[[#This Row],[SISÄLLÖN NIMI]]="","",1)</f>
        <v/>
      </c>
      <c r="E594" s="397"/>
      <c r="F594" s="397"/>
      <c r="G594" s="373" t="s">
        <v>57</v>
      </c>
      <c r="H594" s="376" t="s">
        <v>57</v>
      </c>
      <c r="I594" s="398" t="s">
        <v>57</v>
      </c>
      <c r="J594" s="378" t="s">
        <v>47</v>
      </c>
      <c r="K594" s="399" t="s">
        <v>57</v>
      </c>
      <c r="L594" s="379" t="s">
        <v>57</v>
      </c>
      <c r="M594" s="400"/>
      <c r="N594" s="401" t="s">
        <v>57</v>
      </c>
      <c r="O594" s="382"/>
      <c r="P594" s="400"/>
      <c r="Q594" s="400"/>
      <c r="R594" s="402"/>
      <c r="S594" s="384">
        <f>IF(Table_1[[#This Row],[Kesto (min) /tapaaminen]]&lt;1,0,(Table_1[[#This Row],[Sisältöjen määrä 
]]*Table_1[[#This Row],[Kesto (min) /tapaaminen]]*Table_1[[#This Row],[Tapaamis-kerrat /osallistuja]]))</f>
        <v>0</v>
      </c>
      <c r="T594" s="356" t="str">
        <f>IF(Table_1[[#This Row],[SISÄLLÖN NIMI]]="","",IF(Table_1[[#This Row],[Toteutuminen]]="Ei osallistujia",0,IF(Table_1[[#This Row],[Toteutuminen]]="Peruttu",0,1)))</f>
        <v/>
      </c>
      <c r="U594" s="403"/>
      <c r="V594" s="404"/>
      <c r="W594" s="405"/>
      <c r="X594" s="387">
        <f>Table_1[[#This Row],[Kävijämäärä a) lapset]]+Table_1[[#This Row],[Kävijämäärä b) aikuiset]]</f>
        <v>0</v>
      </c>
      <c r="Y594" s="387">
        <f>IF(Table_1[[#This Row],[Kokonaiskävijämäärä]]&lt;1,0,Table_1[[#This Row],[Kävijämäärä a) lapset]]*Table_1[[#This Row],[Tapaamis-kerrat /osallistuja]])</f>
        <v>0</v>
      </c>
      <c r="Z594" s="387">
        <f>IF(Table_1[[#This Row],[Kokonaiskävijämäärä]]&lt;1,0,Table_1[[#This Row],[Kävijämäärä b) aikuiset]]*Table_1[[#This Row],[Tapaamis-kerrat /osallistuja]])</f>
        <v>0</v>
      </c>
      <c r="AA594" s="387">
        <f>IF(Table_1[[#This Row],[Kokonaiskävijämäärä]]&lt;1,0,Table_1[[#This Row],[Kokonaiskävijämäärä]]*Table_1[[#This Row],[Tapaamis-kerrat /osallistuja]])</f>
        <v>0</v>
      </c>
      <c r="AB594" s="379" t="s">
        <v>57</v>
      </c>
      <c r="AC594" s="418"/>
      <c r="AD594" s="456"/>
      <c r="AE594" s="464"/>
      <c r="AF594" s="388" t="s">
        <v>57</v>
      </c>
      <c r="AG594" s="389" t="s">
        <v>57</v>
      </c>
      <c r="AH594" s="390" t="s">
        <v>57</v>
      </c>
      <c r="AI594" s="390" t="s">
        <v>57</v>
      </c>
      <c r="AJ594" s="391" t="s">
        <v>56</v>
      </c>
      <c r="AK594" s="392" t="s">
        <v>57</v>
      </c>
      <c r="AL594" s="392" t="s">
        <v>57</v>
      </c>
      <c r="AM594" s="392" t="s">
        <v>57</v>
      </c>
      <c r="AN594" s="393" t="s">
        <v>57</v>
      </c>
      <c r="AO594" s="394" t="s">
        <v>57</v>
      </c>
    </row>
    <row r="595" spans="1:41" ht="14.25" customHeight="1" x14ac:dyDescent="0.3">
      <c r="A595" s="395"/>
      <c r="B595" s="372"/>
      <c r="C595" s="396" t="s">
        <v>43</v>
      </c>
      <c r="D595" s="374" t="str">
        <f>IF(Table_1[[#This Row],[SISÄLLÖN NIMI]]="","",1)</f>
        <v/>
      </c>
      <c r="E595" s="397"/>
      <c r="F595" s="397"/>
      <c r="G595" s="373" t="s">
        <v>57</v>
      </c>
      <c r="H595" s="376" t="s">
        <v>57</v>
      </c>
      <c r="I595" s="398" t="s">
        <v>57</v>
      </c>
      <c r="J595" s="378" t="s">
        <v>47</v>
      </c>
      <c r="K595" s="399" t="s">
        <v>57</v>
      </c>
      <c r="L595" s="379" t="s">
        <v>57</v>
      </c>
      <c r="M595" s="400"/>
      <c r="N595" s="401" t="s">
        <v>57</v>
      </c>
      <c r="O595" s="382"/>
      <c r="P595" s="400"/>
      <c r="Q595" s="400"/>
      <c r="R595" s="402"/>
      <c r="S595" s="384">
        <f>IF(Table_1[[#This Row],[Kesto (min) /tapaaminen]]&lt;1,0,(Table_1[[#This Row],[Sisältöjen määrä 
]]*Table_1[[#This Row],[Kesto (min) /tapaaminen]]*Table_1[[#This Row],[Tapaamis-kerrat /osallistuja]]))</f>
        <v>0</v>
      </c>
      <c r="T595" s="356" t="str">
        <f>IF(Table_1[[#This Row],[SISÄLLÖN NIMI]]="","",IF(Table_1[[#This Row],[Toteutuminen]]="Ei osallistujia",0,IF(Table_1[[#This Row],[Toteutuminen]]="Peruttu",0,1)))</f>
        <v/>
      </c>
      <c r="U595" s="403"/>
      <c r="V595" s="404"/>
      <c r="W595" s="405"/>
      <c r="X595" s="387">
        <f>Table_1[[#This Row],[Kävijämäärä a) lapset]]+Table_1[[#This Row],[Kävijämäärä b) aikuiset]]</f>
        <v>0</v>
      </c>
      <c r="Y595" s="387">
        <f>IF(Table_1[[#This Row],[Kokonaiskävijämäärä]]&lt;1,0,Table_1[[#This Row],[Kävijämäärä a) lapset]]*Table_1[[#This Row],[Tapaamis-kerrat /osallistuja]])</f>
        <v>0</v>
      </c>
      <c r="Z595" s="387">
        <f>IF(Table_1[[#This Row],[Kokonaiskävijämäärä]]&lt;1,0,Table_1[[#This Row],[Kävijämäärä b) aikuiset]]*Table_1[[#This Row],[Tapaamis-kerrat /osallistuja]])</f>
        <v>0</v>
      </c>
      <c r="AA595" s="387">
        <f>IF(Table_1[[#This Row],[Kokonaiskävijämäärä]]&lt;1,0,Table_1[[#This Row],[Kokonaiskävijämäärä]]*Table_1[[#This Row],[Tapaamis-kerrat /osallistuja]])</f>
        <v>0</v>
      </c>
      <c r="AB595" s="379" t="s">
        <v>57</v>
      </c>
      <c r="AC595" s="418"/>
      <c r="AD595" s="456"/>
      <c r="AE595" s="464"/>
      <c r="AF595" s="388" t="s">
        <v>57</v>
      </c>
      <c r="AG595" s="389" t="s">
        <v>57</v>
      </c>
      <c r="AH595" s="390" t="s">
        <v>57</v>
      </c>
      <c r="AI595" s="390" t="s">
        <v>57</v>
      </c>
      <c r="AJ595" s="391" t="s">
        <v>56</v>
      </c>
      <c r="AK595" s="392" t="s">
        <v>57</v>
      </c>
      <c r="AL595" s="392" t="s">
        <v>57</v>
      </c>
      <c r="AM595" s="392" t="s">
        <v>57</v>
      </c>
      <c r="AN595" s="393" t="s">
        <v>57</v>
      </c>
      <c r="AO595" s="394" t="s">
        <v>57</v>
      </c>
    </row>
    <row r="596" spans="1:41" ht="14.25" customHeight="1" x14ac:dyDescent="0.3">
      <c r="A596" s="395"/>
      <c r="B596" s="372"/>
      <c r="C596" s="396" t="s">
        <v>43</v>
      </c>
      <c r="D596" s="374" t="str">
        <f>IF(Table_1[[#This Row],[SISÄLLÖN NIMI]]="","",1)</f>
        <v/>
      </c>
      <c r="E596" s="397"/>
      <c r="F596" s="397"/>
      <c r="G596" s="373" t="s">
        <v>57</v>
      </c>
      <c r="H596" s="376" t="s">
        <v>57</v>
      </c>
      <c r="I596" s="398" t="s">
        <v>57</v>
      </c>
      <c r="J596" s="378" t="s">
        <v>47</v>
      </c>
      <c r="K596" s="399" t="s">
        <v>57</v>
      </c>
      <c r="L596" s="379" t="s">
        <v>57</v>
      </c>
      <c r="M596" s="400"/>
      <c r="N596" s="401" t="s">
        <v>57</v>
      </c>
      <c r="O596" s="382"/>
      <c r="P596" s="400"/>
      <c r="Q596" s="400"/>
      <c r="R596" s="402"/>
      <c r="S596" s="384">
        <f>IF(Table_1[[#This Row],[Kesto (min) /tapaaminen]]&lt;1,0,(Table_1[[#This Row],[Sisältöjen määrä 
]]*Table_1[[#This Row],[Kesto (min) /tapaaminen]]*Table_1[[#This Row],[Tapaamis-kerrat /osallistuja]]))</f>
        <v>0</v>
      </c>
      <c r="T596" s="356" t="str">
        <f>IF(Table_1[[#This Row],[SISÄLLÖN NIMI]]="","",IF(Table_1[[#This Row],[Toteutuminen]]="Ei osallistujia",0,IF(Table_1[[#This Row],[Toteutuminen]]="Peruttu",0,1)))</f>
        <v/>
      </c>
      <c r="U596" s="403"/>
      <c r="V596" s="404"/>
      <c r="W596" s="405"/>
      <c r="X596" s="387">
        <f>Table_1[[#This Row],[Kävijämäärä a) lapset]]+Table_1[[#This Row],[Kävijämäärä b) aikuiset]]</f>
        <v>0</v>
      </c>
      <c r="Y596" s="387">
        <f>IF(Table_1[[#This Row],[Kokonaiskävijämäärä]]&lt;1,0,Table_1[[#This Row],[Kävijämäärä a) lapset]]*Table_1[[#This Row],[Tapaamis-kerrat /osallistuja]])</f>
        <v>0</v>
      </c>
      <c r="Z596" s="387">
        <f>IF(Table_1[[#This Row],[Kokonaiskävijämäärä]]&lt;1,0,Table_1[[#This Row],[Kävijämäärä b) aikuiset]]*Table_1[[#This Row],[Tapaamis-kerrat /osallistuja]])</f>
        <v>0</v>
      </c>
      <c r="AA596" s="387">
        <f>IF(Table_1[[#This Row],[Kokonaiskävijämäärä]]&lt;1,0,Table_1[[#This Row],[Kokonaiskävijämäärä]]*Table_1[[#This Row],[Tapaamis-kerrat /osallistuja]])</f>
        <v>0</v>
      </c>
      <c r="AB596" s="379" t="s">
        <v>57</v>
      </c>
      <c r="AC596" s="418"/>
      <c r="AD596" s="456"/>
      <c r="AE596" s="464"/>
      <c r="AF596" s="388" t="s">
        <v>57</v>
      </c>
      <c r="AG596" s="389" t="s">
        <v>57</v>
      </c>
      <c r="AH596" s="390" t="s">
        <v>57</v>
      </c>
      <c r="AI596" s="390" t="s">
        <v>57</v>
      </c>
      <c r="AJ596" s="391" t="s">
        <v>56</v>
      </c>
      <c r="AK596" s="392" t="s">
        <v>57</v>
      </c>
      <c r="AL596" s="392" t="s">
        <v>57</v>
      </c>
      <c r="AM596" s="392" t="s">
        <v>57</v>
      </c>
      <c r="AN596" s="393" t="s">
        <v>57</v>
      </c>
      <c r="AO596" s="394" t="s">
        <v>57</v>
      </c>
    </row>
    <row r="597" spans="1:41" ht="14.25" customHeight="1" x14ac:dyDescent="0.3">
      <c r="A597" s="395"/>
      <c r="B597" s="372"/>
      <c r="C597" s="396" t="s">
        <v>43</v>
      </c>
      <c r="D597" s="374" t="str">
        <f>IF(Table_1[[#This Row],[SISÄLLÖN NIMI]]="","",1)</f>
        <v/>
      </c>
      <c r="E597" s="397"/>
      <c r="F597" s="397"/>
      <c r="G597" s="373" t="s">
        <v>57</v>
      </c>
      <c r="H597" s="376" t="s">
        <v>57</v>
      </c>
      <c r="I597" s="398" t="s">
        <v>57</v>
      </c>
      <c r="J597" s="378" t="s">
        <v>47</v>
      </c>
      <c r="K597" s="399" t="s">
        <v>57</v>
      </c>
      <c r="L597" s="379" t="s">
        <v>57</v>
      </c>
      <c r="M597" s="400"/>
      <c r="N597" s="401" t="s">
        <v>57</v>
      </c>
      <c r="O597" s="382"/>
      <c r="P597" s="400"/>
      <c r="Q597" s="400"/>
      <c r="R597" s="402"/>
      <c r="S597" s="384">
        <f>IF(Table_1[[#This Row],[Kesto (min) /tapaaminen]]&lt;1,0,(Table_1[[#This Row],[Sisältöjen määrä 
]]*Table_1[[#This Row],[Kesto (min) /tapaaminen]]*Table_1[[#This Row],[Tapaamis-kerrat /osallistuja]]))</f>
        <v>0</v>
      </c>
      <c r="T597" s="356" t="str">
        <f>IF(Table_1[[#This Row],[SISÄLLÖN NIMI]]="","",IF(Table_1[[#This Row],[Toteutuminen]]="Ei osallistujia",0,IF(Table_1[[#This Row],[Toteutuminen]]="Peruttu",0,1)))</f>
        <v/>
      </c>
      <c r="U597" s="403"/>
      <c r="V597" s="404"/>
      <c r="W597" s="405"/>
      <c r="X597" s="387">
        <f>Table_1[[#This Row],[Kävijämäärä a) lapset]]+Table_1[[#This Row],[Kävijämäärä b) aikuiset]]</f>
        <v>0</v>
      </c>
      <c r="Y597" s="387">
        <f>IF(Table_1[[#This Row],[Kokonaiskävijämäärä]]&lt;1,0,Table_1[[#This Row],[Kävijämäärä a) lapset]]*Table_1[[#This Row],[Tapaamis-kerrat /osallistuja]])</f>
        <v>0</v>
      </c>
      <c r="Z597" s="387">
        <f>IF(Table_1[[#This Row],[Kokonaiskävijämäärä]]&lt;1,0,Table_1[[#This Row],[Kävijämäärä b) aikuiset]]*Table_1[[#This Row],[Tapaamis-kerrat /osallistuja]])</f>
        <v>0</v>
      </c>
      <c r="AA597" s="387">
        <f>IF(Table_1[[#This Row],[Kokonaiskävijämäärä]]&lt;1,0,Table_1[[#This Row],[Kokonaiskävijämäärä]]*Table_1[[#This Row],[Tapaamis-kerrat /osallistuja]])</f>
        <v>0</v>
      </c>
      <c r="AB597" s="379" t="s">
        <v>57</v>
      </c>
      <c r="AC597" s="418"/>
      <c r="AD597" s="456"/>
      <c r="AE597" s="464"/>
      <c r="AF597" s="388" t="s">
        <v>57</v>
      </c>
      <c r="AG597" s="389" t="s">
        <v>57</v>
      </c>
      <c r="AH597" s="390" t="s">
        <v>57</v>
      </c>
      <c r="AI597" s="390" t="s">
        <v>57</v>
      </c>
      <c r="AJ597" s="391" t="s">
        <v>56</v>
      </c>
      <c r="AK597" s="392" t="s">
        <v>57</v>
      </c>
      <c r="AL597" s="392" t="s">
        <v>57</v>
      </c>
      <c r="AM597" s="392" t="s">
        <v>57</v>
      </c>
      <c r="AN597" s="393" t="s">
        <v>57</v>
      </c>
      <c r="AO597" s="394" t="s">
        <v>57</v>
      </c>
    </row>
    <row r="598" spans="1:41" ht="14.25" customHeight="1" x14ac:dyDescent="0.3">
      <c r="A598" s="395"/>
      <c r="B598" s="372"/>
      <c r="C598" s="396" t="s">
        <v>43</v>
      </c>
      <c r="D598" s="374" t="str">
        <f>IF(Table_1[[#This Row],[SISÄLLÖN NIMI]]="","",1)</f>
        <v/>
      </c>
      <c r="E598" s="397"/>
      <c r="F598" s="397"/>
      <c r="G598" s="373" t="s">
        <v>57</v>
      </c>
      <c r="H598" s="376" t="s">
        <v>57</v>
      </c>
      <c r="I598" s="398" t="s">
        <v>57</v>
      </c>
      <c r="J598" s="378" t="s">
        <v>47</v>
      </c>
      <c r="K598" s="399" t="s">
        <v>57</v>
      </c>
      <c r="L598" s="379" t="s">
        <v>57</v>
      </c>
      <c r="M598" s="400"/>
      <c r="N598" s="401" t="s">
        <v>57</v>
      </c>
      <c r="O598" s="382"/>
      <c r="P598" s="400"/>
      <c r="Q598" s="400"/>
      <c r="R598" s="402"/>
      <c r="S598" s="384">
        <f>IF(Table_1[[#This Row],[Kesto (min) /tapaaminen]]&lt;1,0,(Table_1[[#This Row],[Sisältöjen määrä 
]]*Table_1[[#This Row],[Kesto (min) /tapaaminen]]*Table_1[[#This Row],[Tapaamis-kerrat /osallistuja]]))</f>
        <v>0</v>
      </c>
      <c r="T598" s="356" t="str">
        <f>IF(Table_1[[#This Row],[SISÄLLÖN NIMI]]="","",IF(Table_1[[#This Row],[Toteutuminen]]="Ei osallistujia",0,IF(Table_1[[#This Row],[Toteutuminen]]="Peruttu",0,1)))</f>
        <v/>
      </c>
      <c r="U598" s="403"/>
      <c r="V598" s="404"/>
      <c r="W598" s="405"/>
      <c r="X598" s="387">
        <f>Table_1[[#This Row],[Kävijämäärä a) lapset]]+Table_1[[#This Row],[Kävijämäärä b) aikuiset]]</f>
        <v>0</v>
      </c>
      <c r="Y598" s="387">
        <f>IF(Table_1[[#This Row],[Kokonaiskävijämäärä]]&lt;1,0,Table_1[[#This Row],[Kävijämäärä a) lapset]]*Table_1[[#This Row],[Tapaamis-kerrat /osallistuja]])</f>
        <v>0</v>
      </c>
      <c r="Z598" s="387">
        <f>IF(Table_1[[#This Row],[Kokonaiskävijämäärä]]&lt;1,0,Table_1[[#This Row],[Kävijämäärä b) aikuiset]]*Table_1[[#This Row],[Tapaamis-kerrat /osallistuja]])</f>
        <v>0</v>
      </c>
      <c r="AA598" s="387">
        <f>IF(Table_1[[#This Row],[Kokonaiskävijämäärä]]&lt;1,0,Table_1[[#This Row],[Kokonaiskävijämäärä]]*Table_1[[#This Row],[Tapaamis-kerrat /osallistuja]])</f>
        <v>0</v>
      </c>
      <c r="AB598" s="379" t="s">
        <v>57</v>
      </c>
      <c r="AC598" s="418"/>
      <c r="AD598" s="456"/>
      <c r="AE598" s="464"/>
      <c r="AF598" s="388" t="s">
        <v>57</v>
      </c>
      <c r="AG598" s="389" t="s">
        <v>57</v>
      </c>
      <c r="AH598" s="390" t="s">
        <v>57</v>
      </c>
      <c r="AI598" s="390" t="s">
        <v>57</v>
      </c>
      <c r="AJ598" s="391" t="s">
        <v>56</v>
      </c>
      <c r="AK598" s="392" t="s">
        <v>57</v>
      </c>
      <c r="AL598" s="392" t="s">
        <v>57</v>
      </c>
      <c r="AM598" s="392" t="s">
        <v>57</v>
      </c>
      <c r="AN598" s="393" t="s">
        <v>57</v>
      </c>
      <c r="AO598" s="394" t="s">
        <v>57</v>
      </c>
    </row>
    <row r="599" spans="1:41" ht="14.25" customHeight="1" x14ac:dyDescent="0.3">
      <c r="A599" s="395"/>
      <c r="B599" s="372"/>
      <c r="C599" s="396" t="s">
        <v>43</v>
      </c>
      <c r="D599" s="374" t="str">
        <f>IF(Table_1[[#This Row],[SISÄLLÖN NIMI]]="","",1)</f>
        <v/>
      </c>
      <c r="E599" s="397"/>
      <c r="F599" s="397"/>
      <c r="G599" s="373" t="s">
        <v>57</v>
      </c>
      <c r="H599" s="376" t="s">
        <v>57</v>
      </c>
      <c r="I599" s="398" t="s">
        <v>57</v>
      </c>
      <c r="J599" s="378" t="s">
        <v>47</v>
      </c>
      <c r="K599" s="399" t="s">
        <v>57</v>
      </c>
      <c r="L599" s="379" t="s">
        <v>57</v>
      </c>
      <c r="M599" s="400"/>
      <c r="N599" s="401" t="s">
        <v>57</v>
      </c>
      <c r="O599" s="382"/>
      <c r="P599" s="400"/>
      <c r="Q599" s="400"/>
      <c r="R599" s="402"/>
      <c r="S599" s="384">
        <f>IF(Table_1[[#This Row],[Kesto (min) /tapaaminen]]&lt;1,0,(Table_1[[#This Row],[Sisältöjen määrä 
]]*Table_1[[#This Row],[Kesto (min) /tapaaminen]]*Table_1[[#This Row],[Tapaamis-kerrat /osallistuja]]))</f>
        <v>0</v>
      </c>
      <c r="T599" s="356" t="str">
        <f>IF(Table_1[[#This Row],[SISÄLLÖN NIMI]]="","",IF(Table_1[[#This Row],[Toteutuminen]]="Ei osallistujia",0,IF(Table_1[[#This Row],[Toteutuminen]]="Peruttu",0,1)))</f>
        <v/>
      </c>
      <c r="U599" s="403"/>
      <c r="V599" s="404"/>
      <c r="W599" s="405"/>
      <c r="X599" s="387">
        <f>Table_1[[#This Row],[Kävijämäärä a) lapset]]+Table_1[[#This Row],[Kävijämäärä b) aikuiset]]</f>
        <v>0</v>
      </c>
      <c r="Y599" s="387">
        <f>IF(Table_1[[#This Row],[Kokonaiskävijämäärä]]&lt;1,0,Table_1[[#This Row],[Kävijämäärä a) lapset]]*Table_1[[#This Row],[Tapaamis-kerrat /osallistuja]])</f>
        <v>0</v>
      </c>
      <c r="Z599" s="387">
        <f>IF(Table_1[[#This Row],[Kokonaiskävijämäärä]]&lt;1,0,Table_1[[#This Row],[Kävijämäärä b) aikuiset]]*Table_1[[#This Row],[Tapaamis-kerrat /osallistuja]])</f>
        <v>0</v>
      </c>
      <c r="AA599" s="387">
        <f>IF(Table_1[[#This Row],[Kokonaiskävijämäärä]]&lt;1,0,Table_1[[#This Row],[Kokonaiskävijämäärä]]*Table_1[[#This Row],[Tapaamis-kerrat /osallistuja]])</f>
        <v>0</v>
      </c>
      <c r="AB599" s="379" t="s">
        <v>57</v>
      </c>
      <c r="AC599" s="418"/>
      <c r="AD599" s="456"/>
      <c r="AE599" s="464"/>
      <c r="AF599" s="388" t="s">
        <v>57</v>
      </c>
      <c r="AG599" s="389" t="s">
        <v>57</v>
      </c>
      <c r="AH599" s="390" t="s">
        <v>57</v>
      </c>
      <c r="AI599" s="390" t="s">
        <v>57</v>
      </c>
      <c r="AJ599" s="391" t="s">
        <v>56</v>
      </c>
      <c r="AK599" s="392" t="s">
        <v>57</v>
      </c>
      <c r="AL599" s="392" t="s">
        <v>57</v>
      </c>
      <c r="AM599" s="392" t="s">
        <v>57</v>
      </c>
      <c r="AN599" s="393" t="s">
        <v>57</v>
      </c>
      <c r="AO599" s="394" t="s">
        <v>57</v>
      </c>
    </row>
    <row r="600" spans="1:41" ht="14.25" customHeight="1" x14ac:dyDescent="0.3">
      <c r="A600" s="395"/>
      <c r="B600" s="372"/>
      <c r="C600" s="396" t="s">
        <v>43</v>
      </c>
      <c r="D600" s="374" t="str">
        <f>IF(Table_1[[#This Row],[SISÄLLÖN NIMI]]="","",1)</f>
        <v/>
      </c>
      <c r="E600" s="397"/>
      <c r="F600" s="397"/>
      <c r="G600" s="373" t="s">
        <v>57</v>
      </c>
      <c r="H600" s="376" t="s">
        <v>57</v>
      </c>
      <c r="I600" s="398" t="s">
        <v>57</v>
      </c>
      <c r="J600" s="378" t="s">
        <v>47</v>
      </c>
      <c r="K600" s="399" t="s">
        <v>57</v>
      </c>
      <c r="L600" s="379" t="s">
        <v>57</v>
      </c>
      <c r="M600" s="400"/>
      <c r="N600" s="401" t="s">
        <v>57</v>
      </c>
      <c r="O600" s="382"/>
      <c r="P600" s="400"/>
      <c r="Q600" s="400"/>
      <c r="R600" s="402"/>
      <c r="S600" s="384">
        <f>IF(Table_1[[#This Row],[Kesto (min) /tapaaminen]]&lt;1,0,(Table_1[[#This Row],[Sisältöjen määrä 
]]*Table_1[[#This Row],[Kesto (min) /tapaaminen]]*Table_1[[#This Row],[Tapaamis-kerrat /osallistuja]]))</f>
        <v>0</v>
      </c>
      <c r="T600" s="356" t="str">
        <f>IF(Table_1[[#This Row],[SISÄLLÖN NIMI]]="","",IF(Table_1[[#This Row],[Toteutuminen]]="Ei osallistujia",0,IF(Table_1[[#This Row],[Toteutuminen]]="Peruttu",0,1)))</f>
        <v/>
      </c>
      <c r="U600" s="403"/>
      <c r="V600" s="404"/>
      <c r="W600" s="405"/>
      <c r="X600" s="387">
        <f>Table_1[[#This Row],[Kävijämäärä a) lapset]]+Table_1[[#This Row],[Kävijämäärä b) aikuiset]]</f>
        <v>0</v>
      </c>
      <c r="Y600" s="387">
        <f>IF(Table_1[[#This Row],[Kokonaiskävijämäärä]]&lt;1,0,Table_1[[#This Row],[Kävijämäärä a) lapset]]*Table_1[[#This Row],[Tapaamis-kerrat /osallistuja]])</f>
        <v>0</v>
      </c>
      <c r="Z600" s="387">
        <f>IF(Table_1[[#This Row],[Kokonaiskävijämäärä]]&lt;1,0,Table_1[[#This Row],[Kävijämäärä b) aikuiset]]*Table_1[[#This Row],[Tapaamis-kerrat /osallistuja]])</f>
        <v>0</v>
      </c>
      <c r="AA600" s="387">
        <f>IF(Table_1[[#This Row],[Kokonaiskävijämäärä]]&lt;1,0,Table_1[[#This Row],[Kokonaiskävijämäärä]]*Table_1[[#This Row],[Tapaamis-kerrat /osallistuja]])</f>
        <v>0</v>
      </c>
      <c r="AB600" s="379" t="s">
        <v>57</v>
      </c>
      <c r="AC600" s="418"/>
      <c r="AD600" s="456"/>
      <c r="AE600" s="464"/>
      <c r="AF600" s="388" t="s">
        <v>57</v>
      </c>
      <c r="AG600" s="389" t="s">
        <v>57</v>
      </c>
      <c r="AH600" s="390" t="s">
        <v>57</v>
      </c>
      <c r="AI600" s="390" t="s">
        <v>57</v>
      </c>
      <c r="AJ600" s="391" t="s">
        <v>56</v>
      </c>
      <c r="AK600" s="392" t="s">
        <v>57</v>
      </c>
      <c r="AL600" s="392" t="s">
        <v>57</v>
      </c>
      <c r="AM600" s="392" t="s">
        <v>57</v>
      </c>
      <c r="AN600" s="393" t="s">
        <v>57</v>
      </c>
      <c r="AO600" s="394" t="s">
        <v>57</v>
      </c>
    </row>
    <row r="601" spans="1:41" ht="14.25" customHeight="1" x14ac:dyDescent="0.3">
      <c r="A601" s="395"/>
      <c r="B601" s="372"/>
      <c r="C601" s="396" t="s">
        <v>43</v>
      </c>
      <c r="D601" s="374" t="str">
        <f>IF(Table_1[[#This Row],[SISÄLLÖN NIMI]]="","",1)</f>
        <v/>
      </c>
      <c r="E601" s="397"/>
      <c r="F601" s="397"/>
      <c r="G601" s="373" t="s">
        <v>57</v>
      </c>
      <c r="H601" s="376" t="s">
        <v>57</v>
      </c>
      <c r="I601" s="398" t="s">
        <v>57</v>
      </c>
      <c r="J601" s="378" t="s">
        <v>47</v>
      </c>
      <c r="K601" s="399" t="s">
        <v>57</v>
      </c>
      <c r="L601" s="379" t="s">
        <v>57</v>
      </c>
      <c r="M601" s="400"/>
      <c r="N601" s="401" t="s">
        <v>57</v>
      </c>
      <c r="O601" s="382"/>
      <c r="P601" s="400"/>
      <c r="Q601" s="400"/>
      <c r="R601" s="402"/>
      <c r="S601" s="384">
        <f>IF(Table_1[[#This Row],[Kesto (min) /tapaaminen]]&lt;1,0,(Table_1[[#This Row],[Sisältöjen määrä 
]]*Table_1[[#This Row],[Kesto (min) /tapaaminen]]*Table_1[[#This Row],[Tapaamis-kerrat /osallistuja]]))</f>
        <v>0</v>
      </c>
      <c r="T601" s="356" t="str">
        <f>IF(Table_1[[#This Row],[SISÄLLÖN NIMI]]="","",IF(Table_1[[#This Row],[Toteutuminen]]="Ei osallistujia",0,IF(Table_1[[#This Row],[Toteutuminen]]="Peruttu",0,1)))</f>
        <v/>
      </c>
      <c r="U601" s="403"/>
      <c r="V601" s="404"/>
      <c r="W601" s="405"/>
      <c r="X601" s="387">
        <f>Table_1[[#This Row],[Kävijämäärä a) lapset]]+Table_1[[#This Row],[Kävijämäärä b) aikuiset]]</f>
        <v>0</v>
      </c>
      <c r="Y601" s="387">
        <f>IF(Table_1[[#This Row],[Kokonaiskävijämäärä]]&lt;1,0,Table_1[[#This Row],[Kävijämäärä a) lapset]]*Table_1[[#This Row],[Tapaamis-kerrat /osallistuja]])</f>
        <v>0</v>
      </c>
      <c r="Z601" s="387">
        <f>IF(Table_1[[#This Row],[Kokonaiskävijämäärä]]&lt;1,0,Table_1[[#This Row],[Kävijämäärä b) aikuiset]]*Table_1[[#This Row],[Tapaamis-kerrat /osallistuja]])</f>
        <v>0</v>
      </c>
      <c r="AA601" s="387">
        <f>IF(Table_1[[#This Row],[Kokonaiskävijämäärä]]&lt;1,0,Table_1[[#This Row],[Kokonaiskävijämäärä]]*Table_1[[#This Row],[Tapaamis-kerrat /osallistuja]])</f>
        <v>0</v>
      </c>
      <c r="AB601" s="379" t="s">
        <v>57</v>
      </c>
      <c r="AC601" s="418"/>
      <c r="AD601" s="456"/>
      <c r="AE601" s="464"/>
      <c r="AF601" s="388" t="s">
        <v>57</v>
      </c>
      <c r="AG601" s="389" t="s">
        <v>57</v>
      </c>
      <c r="AH601" s="390" t="s">
        <v>57</v>
      </c>
      <c r="AI601" s="390" t="s">
        <v>57</v>
      </c>
      <c r="AJ601" s="391" t="s">
        <v>56</v>
      </c>
      <c r="AK601" s="392" t="s">
        <v>57</v>
      </c>
      <c r="AL601" s="392" t="s">
        <v>57</v>
      </c>
      <c r="AM601" s="392" t="s">
        <v>57</v>
      </c>
      <c r="AN601" s="393" t="s">
        <v>57</v>
      </c>
      <c r="AO601" s="394" t="s">
        <v>57</v>
      </c>
    </row>
    <row r="602" spans="1:41" ht="14.25" customHeight="1" x14ac:dyDescent="0.3">
      <c r="A602" s="406"/>
      <c r="B602" s="407"/>
      <c r="C602" s="396" t="s">
        <v>43</v>
      </c>
      <c r="D602" s="374" t="str">
        <f>IF(Table_1[[#This Row],[SISÄLLÖN NIMI]]="","",1)</f>
        <v/>
      </c>
      <c r="E602" s="408"/>
      <c r="F602" s="408"/>
      <c r="G602" s="373" t="s">
        <v>57</v>
      </c>
      <c r="H602" s="376" t="s">
        <v>57</v>
      </c>
      <c r="I602" s="398" t="s">
        <v>57</v>
      </c>
      <c r="J602" s="378" t="s">
        <v>47</v>
      </c>
      <c r="K602" s="399" t="s">
        <v>57</v>
      </c>
      <c r="L602" s="379" t="s">
        <v>57</v>
      </c>
      <c r="M602" s="409"/>
      <c r="N602" s="410" t="s">
        <v>57</v>
      </c>
      <c r="O602" s="382"/>
      <c r="P602" s="409"/>
      <c r="Q602" s="409"/>
      <c r="R602" s="411"/>
      <c r="S602" s="384">
        <f>IF(Table_1[[#This Row],[Kesto (min) /tapaaminen]]&lt;1,0,(Table_1[[#This Row],[Sisältöjen määrä 
]]*Table_1[[#This Row],[Kesto (min) /tapaaminen]]*Table_1[[#This Row],[Tapaamis-kerrat /osallistuja]]))</f>
        <v>0</v>
      </c>
      <c r="T602" s="357" t="str">
        <f>IF(Table_1[[#This Row],[SISÄLLÖN NIMI]]="","",IF(Table_1[[#This Row],[Toteutuminen]]="Ei osallistujia",0,IF(Table_1[[#This Row],[Toteutuminen]]="Peruttu",0,1)))</f>
        <v/>
      </c>
      <c r="U602" s="412"/>
      <c r="V602" s="413"/>
      <c r="W602" s="414"/>
      <c r="X602" s="387">
        <f>Table_1[[#This Row],[Kävijämäärä a) lapset]]+Table_1[[#This Row],[Kävijämäärä b) aikuiset]]</f>
        <v>0</v>
      </c>
      <c r="Y602" s="387">
        <f>IF(Table_1[[#This Row],[Kokonaiskävijämäärä]]&lt;1,0,Table_1[[#This Row],[Kävijämäärä a) lapset]]*Table_1[[#This Row],[Tapaamis-kerrat /osallistuja]])</f>
        <v>0</v>
      </c>
      <c r="Z602" s="387">
        <f>IF(Table_1[[#This Row],[Kokonaiskävijämäärä]]&lt;1,0,Table_1[[#This Row],[Kävijämäärä b) aikuiset]]*Table_1[[#This Row],[Tapaamis-kerrat /osallistuja]])</f>
        <v>0</v>
      </c>
      <c r="AA602" s="387">
        <f>IF(Table_1[[#This Row],[Kokonaiskävijämäärä]]&lt;1,0,Table_1[[#This Row],[Kokonaiskävijämäärä]]*Table_1[[#This Row],[Tapaamis-kerrat /osallistuja]])</f>
        <v>0</v>
      </c>
      <c r="AB602" s="379" t="s">
        <v>57</v>
      </c>
      <c r="AC602" s="416"/>
      <c r="AD602" s="457"/>
      <c r="AE602" s="465"/>
      <c r="AF602" s="415" t="s">
        <v>57</v>
      </c>
      <c r="AG602" s="389" t="s">
        <v>57</v>
      </c>
      <c r="AH602" s="390" t="s">
        <v>57</v>
      </c>
      <c r="AI602" s="390" t="s">
        <v>57</v>
      </c>
      <c r="AJ602" s="391" t="s">
        <v>56</v>
      </c>
      <c r="AK602" s="392" t="s">
        <v>57</v>
      </c>
      <c r="AL602" s="392" t="s">
        <v>57</v>
      </c>
      <c r="AM602" s="392" t="s">
        <v>57</v>
      </c>
      <c r="AN602" s="393" t="s">
        <v>57</v>
      </c>
      <c r="AO602" s="394" t="s">
        <v>57</v>
      </c>
    </row>
    <row r="603" spans="1:41" ht="14.25" customHeight="1" x14ac:dyDescent="0.3">
      <c r="A603" s="395"/>
      <c r="B603" s="372"/>
      <c r="C603" s="396" t="s">
        <v>43</v>
      </c>
      <c r="D603" s="374" t="str">
        <f>IF(Table_1[[#This Row],[SISÄLLÖN NIMI]]="","",1)</f>
        <v/>
      </c>
      <c r="E603" s="397"/>
      <c r="F603" s="397"/>
      <c r="G603" s="373" t="s">
        <v>57</v>
      </c>
      <c r="H603" s="376" t="s">
        <v>57</v>
      </c>
      <c r="I603" s="398" t="s">
        <v>57</v>
      </c>
      <c r="J603" s="378" t="s">
        <v>47</v>
      </c>
      <c r="K603" s="399" t="s">
        <v>57</v>
      </c>
      <c r="L603" s="379" t="s">
        <v>57</v>
      </c>
      <c r="M603" s="400"/>
      <c r="N603" s="401" t="s">
        <v>57</v>
      </c>
      <c r="O603" s="382"/>
      <c r="P603" s="400"/>
      <c r="Q603" s="400"/>
      <c r="R603" s="402"/>
      <c r="S603" s="384">
        <f>IF(Table_1[[#This Row],[Kesto (min) /tapaaminen]]&lt;1,0,(Table_1[[#This Row],[Sisältöjen määrä 
]]*Table_1[[#This Row],[Kesto (min) /tapaaminen]]*Table_1[[#This Row],[Tapaamis-kerrat /osallistuja]]))</f>
        <v>0</v>
      </c>
      <c r="T603" s="356" t="str">
        <f>IF(Table_1[[#This Row],[SISÄLLÖN NIMI]]="","",IF(Table_1[[#This Row],[Toteutuminen]]="Ei osallistujia",0,IF(Table_1[[#This Row],[Toteutuminen]]="Peruttu",0,1)))</f>
        <v/>
      </c>
      <c r="U603" s="403"/>
      <c r="V603" s="404"/>
      <c r="W603" s="405"/>
      <c r="X603" s="387">
        <f>Table_1[[#This Row],[Kävijämäärä a) lapset]]+Table_1[[#This Row],[Kävijämäärä b) aikuiset]]</f>
        <v>0</v>
      </c>
      <c r="Y603" s="387">
        <f>IF(Table_1[[#This Row],[Kokonaiskävijämäärä]]&lt;1,0,Table_1[[#This Row],[Kävijämäärä a) lapset]]*Table_1[[#This Row],[Tapaamis-kerrat /osallistuja]])</f>
        <v>0</v>
      </c>
      <c r="Z603" s="387">
        <f>IF(Table_1[[#This Row],[Kokonaiskävijämäärä]]&lt;1,0,Table_1[[#This Row],[Kävijämäärä b) aikuiset]]*Table_1[[#This Row],[Tapaamis-kerrat /osallistuja]])</f>
        <v>0</v>
      </c>
      <c r="AA603" s="387">
        <f>IF(Table_1[[#This Row],[Kokonaiskävijämäärä]]&lt;1,0,Table_1[[#This Row],[Kokonaiskävijämäärä]]*Table_1[[#This Row],[Tapaamis-kerrat /osallistuja]])</f>
        <v>0</v>
      </c>
      <c r="AB603" s="379" t="s">
        <v>57</v>
      </c>
      <c r="AC603" s="418"/>
      <c r="AD603" s="456"/>
      <c r="AE603" s="464"/>
      <c r="AF603" s="388" t="s">
        <v>57</v>
      </c>
      <c r="AG603" s="389" t="s">
        <v>57</v>
      </c>
      <c r="AH603" s="390" t="s">
        <v>57</v>
      </c>
      <c r="AI603" s="390" t="s">
        <v>57</v>
      </c>
      <c r="AJ603" s="391" t="s">
        <v>56</v>
      </c>
      <c r="AK603" s="392" t="s">
        <v>57</v>
      </c>
      <c r="AL603" s="392" t="s">
        <v>57</v>
      </c>
      <c r="AM603" s="392" t="s">
        <v>57</v>
      </c>
      <c r="AN603" s="393" t="s">
        <v>57</v>
      </c>
      <c r="AO603" s="394" t="s">
        <v>57</v>
      </c>
    </row>
    <row r="604" spans="1:41" ht="14.25" customHeight="1" x14ac:dyDescent="0.3">
      <c r="A604" s="406"/>
      <c r="B604" s="407"/>
      <c r="C604" s="396" t="s">
        <v>43</v>
      </c>
      <c r="D604" s="374" t="str">
        <f>IF(Table_1[[#This Row],[SISÄLLÖN NIMI]]="","",1)</f>
        <v/>
      </c>
      <c r="E604" s="408"/>
      <c r="F604" s="408"/>
      <c r="G604" s="373" t="s">
        <v>57</v>
      </c>
      <c r="H604" s="376" t="s">
        <v>57</v>
      </c>
      <c r="I604" s="398" t="s">
        <v>57</v>
      </c>
      <c r="J604" s="378" t="s">
        <v>47</v>
      </c>
      <c r="K604" s="399" t="s">
        <v>57</v>
      </c>
      <c r="L604" s="379" t="s">
        <v>57</v>
      </c>
      <c r="M604" s="409"/>
      <c r="N604" s="410" t="s">
        <v>57</v>
      </c>
      <c r="O604" s="382"/>
      <c r="P604" s="409"/>
      <c r="Q604" s="409"/>
      <c r="R604" s="411"/>
      <c r="S604" s="384">
        <f>IF(Table_1[[#This Row],[Kesto (min) /tapaaminen]]&lt;1,0,(Table_1[[#This Row],[Sisältöjen määrä 
]]*Table_1[[#This Row],[Kesto (min) /tapaaminen]]*Table_1[[#This Row],[Tapaamis-kerrat /osallistuja]]))</f>
        <v>0</v>
      </c>
      <c r="T604" s="357" t="str">
        <f>IF(Table_1[[#This Row],[SISÄLLÖN NIMI]]="","",IF(Table_1[[#This Row],[Toteutuminen]]="Ei osallistujia",0,IF(Table_1[[#This Row],[Toteutuminen]]="Peruttu",0,1)))</f>
        <v/>
      </c>
      <c r="U604" s="412"/>
      <c r="V604" s="413"/>
      <c r="W604" s="414"/>
      <c r="X604" s="387">
        <f>Table_1[[#This Row],[Kävijämäärä a) lapset]]+Table_1[[#This Row],[Kävijämäärä b) aikuiset]]</f>
        <v>0</v>
      </c>
      <c r="Y604" s="387">
        <f>IF(Table_1[[#This Row],[Kokonaiskävijämäärä]]&lt;1,0,Table_1[[#This Row],[Kävijämäärä a) lapset]]*Table_1[[#This Row],[Tapaamis-kerrat /osallistuja]])</f>
        <v>0</v>
      </c>
      <c r="Z604" s="387">
        <f>IF(Table_1[[#This Row],[Kokonaiskävijämäärä]]&lt;1,0,Table_1[[#This Row],[Kävijämäärä b) aikuiset]]*Table_1[[#This Row],[Tapaamis-kerrat /osallistuja]])</f>
        <v>0</v>
      </c>
      <c r="AA604" s="387">
        <f>IF(Table_1[[#This Row],[Kokonaiskävijämäärä]]&lt;1,0,Table_1[[#This Row],[Kokonaiskävijämäärä]]*Table_1[[#This Row],[Tapaamis-kerrat /osallistuja]])</f>
        <v>0</v>
      </c>
      <c r="AB604" s="379" t="s">
        <v>57</v>
      </c>
      <c r="AC604" s="416"/>
      <c r="AD604" s="457"/>
      <c r="AE604" s="465"/>
      <c r="AF604" s="415" t="s">
        <v>57</v>
      </c>
      <c r="AG604" s="389" t="s">
        <v>57</v>
      </c>
      <c r="AH604" s="390" t="s">
        <v>57</v>
      </c>
      <c r="AI604" s="390" t="s">
        <v>57</v>
      </c>
      <c r="AJ604" s="391" t="s">
        <v>56</v>
      </c>
      <c r="AK604" s="392" t="s">
        <v>57</v>
      </c>
      <c r="AL604" s="392" t="s">
        <v>57</v>
      </c>
      <c r="AM604" s="392" t="s">
        <v>57</v>
      </c>
      <c r="AN604" s="393" t="s">
        <v>57</v>
      </c>
      <c r="AO604" s="394" t="s">
        <v>57</v>
      </c>
    </row>
    <row r="605" spans="1:41" ht="14.25" customHeight="1" x14ac:dyDescent="0.3">
      <c r="A605" s="395"/>
      <c r="B605" s="372"/>
      <c r="C605" s="396" t="s">
        <v>43</v>
      </c>
      <c r="D605" s="374" t="str">
        <f>IF(Table_1[[#This Row],[SISÄLLÖN NIMI]]="","",1)</f>
        <v/>
      </c>
      <c r="E605" s="397"/>
      <c r="F605" s="397"/>
      <c r="G605" s="373" t="s">
        <v>57</v>
      </c>
      <c r="H605" s="376" t="s">
        <v>57</v>
      </c>
      <c r="I605" s="398" t="s">
        <v>57</v>
      </c>
      <c r="J605" s="378" t="s">
        <v>47</v>
      </c>
      <c r="K605" s="399" t="s">
        <v>57</v>
      </c>
      <c r="L605" s="379" t="s">
        <v>57</v>
      </c>
      <c r="M605" s="400"/>
      <c r="N605" s="401" t="s">
        <v>57</v>
      </c>
      <c r="O605" s="382"/>
      <c r="P605" s="400"/>
      <c r="Q605" s="400"/>
      <c r="R605" s="402"/>
      <c r="S605" s="384">
        <f>IF(Table_1[[#This Row],[Kesto (min) /tapaaminen]]&lt;1,0,(Table_1[[#This Row],[Sisältöjen määrä 
]]*Table_1[[#This Row],[Kesto (min) /tapaaminen]]*Table_1[[#This Row],[Tapaamis-kerrat /osallistuja]]))</f>
        <v>0</v>
      </c>
      <c r="T605" s="356" t="str">
        <f>IF(Table_1[[#This Row],[SISÄLLÖN NIMI]]="","",IF(Table_1[[#This Row],[Toteutuminen]]="Ei osallistujia",0,IF(Table_1[[#This Row],[Toteutuminen]]="Peruttu",0,1)))</f>
        <v/>
      </c>
      <c r="U605" s="403"/>
      <c r="V605" s="404"/>
      <c r="W605" s="405"/>
      <c r="X605" s="387">
        <f>Table_1[[#This Row],[Kävijämäärä a) lapset]]+Table_1[[#This Row],[Kävijämäärä b) aikuiset]]</f>
        <v>0</v>
      </c>
      <c r="Y605" s="387">
        <f>IF(Table_1[[#This Row],[Kokonaiskävijämäärä]]&lt;1,0,Table_1[[#This Row],[Kävijämäärä a) lapset]]*Table_1[[#This Row],[Tapaamis-kerrat /osallistuja]])</f>
        <v>0</v>
      </c>
      <c r="Z605" s="387">
        <f>IF(Table_1[[#This Row],[Kokonaiskävijämäärä]]&lt;1,0,Table_1[[#This Row],[Kävijämäärä b) aikuiset]]*Table_1[[#This Row],[Tapaamis-kerrat /osallistuja]])</f>
        <v>0</v>
      </c>
      <c r="AA605" s="387">
        <f>IF(Table_1[[#This Row],[Kokonaiskävijämäärä]]&lt;1,0,Table_1[[#This Row],[Kokonaiskävijämäärä]]*Table_1[[#This Row],[Tapaamis-kerrat /osallistuja]])</f>
        <v>0</v>
      </c>
      <c r="AB605" s="379" t="s">
        <v>57</v>
      </c>
      <c r="AC605" s="418"/>
      <c r="AD605" s="456"/>
      <c r="AE605" s="464"/>
      <c r="AF605" s="388" t="s">
        <v>57</v>
      </c>
      <c r="AG605" s="389" t="s">
        <v>57</v>
      </c>
      <c r="AH605" s="390" t="s">
        <v>57</v>
      </c>
      <c r="AI605" s="390" t="s">
        <v>57</v>
      </c>
      <c r="AJ605" s="391" t="s">
        <v>56</v>
      </c>
      <c r="AK605" s="392" t="s">
        <v>57</v>
      </c>
      <c r="AL605" s="392" t="s">
        <v>57</v>
      </c>
      <c r="AM605" s="392" t="s">
        <v>57</v>
      </c>
      <c r="AN605" s="393" t="s">
        <v>57</v>
      </c>
      <c r="AO605" s="394" t="s">
        <v>57</v>
      </c>
    </row>
    <row r="606" spans="1:41" ht="14.25" customHeight="1" x14ac:dyDescent="0.3">
      <c r="A606" s="406"/>
      <c r="B606" s="407"/>
      <c r="C606" s="396" t="s">
        <v>43</v>
      </c>
      <c r="D606" s="374" t="str">
        <f>IF(Table_1[[#This Row],[SISÄLLÖN NIMI]]="","",1)</f>
        <v/>
      </c>
      <c r="E606" s="408"/>
      <c r="F606" s="408"/>
      <c r="G606" s="373" t="s">
        <v>57</v>
      </c>
      <c r="H606" s="376" t="s">
        <v>57</v>
      </c>
      <c r="I606" s="398" t="s">
        <v>57</v>
      </c>
      <c r="J606" s="378" t="s">
        <v>47</v>
      </c>
      <c r="K606" s="399" t="s">
        <v>57</v>
      </c>
      <c r="L606" s="379" t="s">
        <v>57</v>
      </c>
      <c r="M606" s="409"/>
      <c r="N606" s="410" t="s">
        <v>57</v>
      </c>
      <c r="O606" s="382"/>
      <c r="P606" s="409"/>
      <c r="Q606" s="409"/>
      <c r="R606" s="411"/>
      <c r="S606" s="384">
        <f>IF(Table_1[[#This Row],[Kesto (min) /tapaaminen]]&lt;1,0,(Table_1[[#This Row],[Sisältöjen määrä 
]]*Table_1[[#This Row],[Kesto (min) /tapaaminen]]*Table_1[[#This Row],[Tapaamis-kerrat /osallistuja]]))</f>
        <v>0</v>
      </c>
      <c r="T606" s="357" t="str">
        <f>IF(Table_1[[#This Row],[SISÄLLÖN NIMI]]="","",IF(Table_1[[#This Row],[Toteutuminen]]="Ei osallistujia",0,IF(Table_1[[#This Row],[Toteutuminen]]="Peruttu",0,1)))</f>
        <v/>
      </c>
      <c r="U606" s="412"/>
      <c r="V606" s="413"/>
      <c r="W606" s="414"/>
      <c r="X606" s="387">
        <f>Table_1[[#This Row],[Kävijämäärä a) lapset]]+Table_1[[#This Row],[Kävijämäärä b) aikuiset]]</f>
        <v>0</v>
      </c>
      <c r="Y606" s="387">
        <f>IF(Table_1[[#This Row],[Kokonaiskävijämäärä]]&lt;1,0,Table_1[[#This Row],[Kävijämäärä a) lapset]]*Table_1[[#This Row],[Tapaamis-kerrat /osallistuja]])</f>
        <v>0</v>
      </c>
      <c r="Z606" s="387">
        <f>IF(Table_1[[#This Row],[Kokonaiskävijämäärä]]&lt;1,0,Table_1[[#This Row],[Kävijämäärä b) aikuiset]]*Table_1[[#This Row],[Tapaamis-kerrat /osallistuja]])</f>
        <v>0</v>
      </c>
      <c r="AA606" s="387">
        <f>IF(Table_1[[#This Row],[Kokonaiskävijämäärä]]&lt;1,0,Table_1[[#This Row],[Kokonaiskävijämäärä]]*Table_1[[#This Row],[Tapaamis-kerrat /osallistuja]])</f>
        <v>0</v>
      </c>
      <c r="AB606" s="379" t="s">
        <v>57</v>
      </c>
      <c r="AC606" s="416"/>
      <c r="AD606" s="457"/>
      <c r="AE606" s="465"/>
      <c r="AF606" s="415" t="s">
        <v>57</v>
      </c>
      <c r="AG606" s="389" t="s">
        <v>57</v>
      </c>
      <c r="AH606" s="390" t="s">
        <v>57</v>
      </c>
      <c r="AI606" s="390" t="s">
        <v>57</v>
      </c>
      <c r="AJ606" s="391" t="s">
        <v>56</v>
      </c>
      <c r="AK606" s="392" t="s">
        <v>57</v>
      </c>
      <c r="AL606" s="392" t="s">
        <v>57</v>
      </c>
      <c r="AM606" s="392" t="s">
        <v>57</v>
      </c>
      <c r="AN606" s="393" t="s">
        <v>57</v>
      </c>
      <c r="AO606" s="394" t="s">
        <v>57</v>
      </c>
    </row>
    <row r="607" spans="1:41" ht="14.25" customHeight="1" x14ac:dyDescent="0.3">
      <c r="A607" s="395"/>
      <c r="B607" s="372"/>
      <c r="C607" s="396" t="s">
        <v>43</v>
      </c>
      <c r="D607" s="374" t="str">
        <f>IF(Table_1[[#This Row],[SISÄLLÖN NIMI]]="","",1)</f>
        <v/>
      </c>
      <c r="E607" s="397"/>
      <c r="F607" s="397"/>
      <c r="G607" s="373" t="s">
        <v>57</v>
      </c>
      <c r="H607" s="376" t="s">
        <v>57</v>
      </c>
      <c r="I607" s="398" t="s">
        <v>57</v>
      </c>
      <c r="J607" s="378" t="s">
        <v>47</v>
      </c>
      <c r="K607" s="399" t="s">
        <v>57</v>
      </c>
      <c r="L607" s="379" t="s">
        <v>57</v>
      </c>
      <c r="M607" s="400"/>
      <c r="N607" s="401" t="s">
        <v>57</v>
      </c>
      <c r="O607" s="382"/>
      <c r="P607" s="400"/>
      <c r="Q607" s="400"/>
      <c r="R607" s="402"/>
      <c r="S607" s="384">
        <f>IF(Table_1[[#This Row],[Kesto (min) /tapaaminen]]&lt;1,0,(Table_1[[#This Row],[Sisältöjen määrä 
]]*Table_1[[#This Row],[Kesto (min) /tapaaminen]]*Table_1[[#This Row],[Tapaamis-kerrat /osallistuja]]))</f>
        <v>0</v>
      </c>
      <c r="T607" s="356" t="str">
        <f>IF(Table_1[[#This Row],[SISÄLLÖN NIMI]]="","",IF(Table_1[[#This Row],[Toteutuminen]]="Ei osallistujia",0,IF(Table_1[[#This Row],[Toteutuminen]]="Peruttu",0,1)))</f>
        <v/>
      </c>
      <c r="U607" s="403"/>
      <c r="V607" s="404"/>
      <c r="W607" s="405"/>
      <c r="X607" s="387">
        <f>Table_1[[#This Row],[Kävijämäärä a) lapset]]+Table_1[[#This Row],[Kävijämäärä b) aikuiset]]</f>
        <v>0</v>
      </c>
      <c r="Y607" s="387">
        <f>IF(Table_1[[#This Row],[Kokonaiskävijämäärä]]&lt;1,0,Table_1[[#This Row],[Kävijämäärä a) lapset]]*Table_1[[#This Row],[Tapaamis-kerrat /osallistuja]])</f>
        <v>0</v>
      </c>
      <c r="Z607" s="387">
        <f>IF(Table_1[[#This Row],[Kokonaiskävijämäärä]]&lt;1,0,Table_1[[#This Row],[Kävijämäärä b) aikuiset]]*Table_1[[#This Row],[Tapaamis-kerrat /osallistuja]])</f>
        <v>0</v>
      </c>
      <c r="AA607" s="387">
        <f>IF(Table_1[[#This Row],[Kokonaiskävijämäärä]]&lt;1,0,Table_1[[#This Row],[Kokonaiskävijämäärä]]*Table_1[[#This Row],[Tapaamis-kerrat /osallistuja]])</f>
        <v>0</v>
      </c>
      <c r="AB607" s="379" t="s">
        <v>57</v>
      </c>
      <c r="AC607" s="418"/>
      <c r="AD607" s="456"/>
      <c r="AE607" s="464"/>
      <c r="AF607" s="388" t="s">
        <v>57</v>
      </c>
      <c r="AG607" s="389" t="s">
        <v>57</v>
      </c>
      <c r="AH607" s="390" t="s">
        <v>57</v>
      </c>
      <c r="AI607" s="390" t="s">
        <v>57</v>
      </c>
      <c r="AJ607" s="391" t="s">
        <v>56</v>
      </c>
      <c r="AK607" s="392" t="s">
        <v>57</v>
      </c>
      <c r="AL607" s="392" t="s">
        <v>57</v>
      </c>
      <c r="AM607" s="392" t="s">
        <v>57</v>
      </c>
      <c r="AN607" s="393" t="s">
        <v>57</v>
      </c>
      <c r="AO607" s="394" t="s">
        <v>57</v>
      </c>
    </row>
    <row r="608" spans="1:41" ht="14.25" customHeight="1" x14ac:dyDescent="0.3">
      <c r="A608" s="406"/>
      <c r="B608" s="407"/>
      <c r="C608" s="396" t="s">
        <v>43</v>
      </c>
      <c r="D608" s="374" t="str">
        <f>IF(Table_1[[#This Row],[SISÄLLÖN NIMI]]="","",1)</f>
        <v/>
      </c>
      <c r="E608" s="408"/>
      <c r="F608" s="408"/>
      <c r="G608" s="373" t="s">
        <v>57</v>
      </c>
      <c r="H608" s="376" t="s">
        <v>57</v>
      </c>
      <c r="I608" s="398" t="s">
        <v>57</v>
      </c>
      <c r="J608" s="378" t="s">
        <v>47</v>
      </c>
      <c r="K608" s="399" t="s">
        <v>57</v>
      </c>
      <c r="L608" s="379" t="s">
        <v>57</v>
      </c>
      <c r="M608" s="409"/>
      <c r="N608" s="410" t="s">
        <v>57</v>
      </c>
      <c r="O608" s="382"/>
      <c r="P608" s="409"/>
      <c r="Q608" s="409"/>
      <c r="R608" s="411"/>
      <c r="S608" s="384">
        <f>IF(Table_1[[#This Row],[Kesto (min) /tapaaminen]]&lt;1,0,(Table_1[[#This Row],[Sisältöjen määrä 
]]*Table_1[[#This Row],[Kesto (min) /tapaaminen]]*Table_1[[#This Row],[Tapaamis-kerrat /osallistuja]]))</f>
        <v>0</v>
      </c>
      <c r="T608" s="357" t="str">
        <f>IF(Table_1[[#This Row],[SISÄLLÖN NIMI]]="","",IF(Table_1[[#This Row],[Toteutuminen]]="Ei osallistujia",0,IF(Table_1[[#This Row],[Toteutuminen]]="Peruttu",0,1)))</f>
        <v/>
      </c>
      <c r="U608" s="412"/>
      <c r="V608" s="413"/>
      <c r="W608" s="414"/>
      <c r="X608" s="387">
        <f>Table_1[[#This Row],[Kävijämäärä a) lapset]]+Table_1[[#This Row],[Kävijämäärä b) aikuiset]]</f>
        <v>0</v>
      </c>
      <c r="Y608" s="387">
        <f>IF(Table_1[[#This Row],[Kokonaiskävijämäärä]]&lt;1,0,Table_1[[#This Row],[Kävijämäärä a) lapset]]*Table_1[[#This Row],[Tapaamis-kerrat /osallistuja]])</f>
        <v>0</v>
      </c>
      <c r="Z608" s="387">
        <f>IF(Table_1[[#This Row],[Kokonaiskävijämäärä]]&lt;1,0,Table_1[[#This Row],[Kävijämäärä b) aikuiset]]*Table_1[[#This Row],[Tapaamis-kerrat /osallistuja]])</f>
        <v>0</v>
      </c>
      <c r="AA608" s="387">
        <f>IF(Table_1[[#This Row],[Kokonaiskävijämäärä]]&lt;1,0,Table_1[[#This Row],[Kokonaiskävijämäärä]]*Table_1[[#This Row],[Tapaamis-kerrat /osallistuja]])</f>
        <v>0</v>
      </c>
      <c r="AB608" s="379" t="s">
        <v>57</v>
      </c>
      <c r="AC608" s="416"/>
      <c r="AD608" s="457"/>
      <c r="AE608" s="465"/>
      <c r="AF608" s="415" t="s">
        <v>57</v>
      </c>
      <c r="AG608" s="389" t="s">
        <v>57</v>
      </c>
      <c r="AH608" s="390" t="s">
        <v>57</v>
      </c>
      <c r="AI608" s="390" t="s">
        <v>57</v>
      </c>
      <c r="AJ608" s="391" t="s">
        <v>56</v>
      </c>
      <c r="AK608" s="392" t="s">
        <v>57</v>
      </c>
      <c r="AL608" s="392" t="s">
        <v>57</v>
      </c>
      <c r="AM608" s="392" t="s">
        <v>57</v>
      </c>
      <c r="AN608" s="393" t="s">
        <v>57</v>
      </c>
      <c r="AO608" s="394" t="s">
        <v>57</v>
      </c>
    </row>
    <row r="609" spans="1:41" ht="14.25" customHeight="1" x14ac:dyDescent="0.3">
      <c r="A609" s="395"/>
      <c r="B609" s="372"/>
      <c r="C609" s="396" t="s">
        <v>43</v>
      </c>
      <c r="D609" s="374" t="str">
        <f>IF(Table_1[[#This Row],[SISÄLLÖN NIMI]]="","",1)</f>
        <v/>
      </c>
      <c r="E609" s="397"/>
      <c r="F609" s="397"/>
      <c r="G609" s="373" t="s">
        <v>57</v>
      </c>
      <c r="H609" s="376" t="s">
        <v>57</v>
      </c>
      <c r="I609" s="398" t="s">
        <v>57</v>
      </c>
      <c r="J609" s="378" t="s">
        <v>47</v>
      </c>
      <c r="K609" s="399" t="s">
        <v>57</v>
      </c>
      <c r="L609" s="379" t="s">
        <v>57</v>
      </c>
      <c r="M609" s="400"/>
      <c r="N609" s="401" t="s">
        <v>57</v>
      </c>
      <c r="O609" s="382"/>
      <c r="P609" s="400"/>
      <c r="Q609" s="400"/>
      <c r="R609" s="402"/>
      <c r="S609" s="384">
        <f>IF(Table_1[[#This Row],[Kesto (min) /tapaaminen]]&lt;1,0,(Table_1[[#This Row],[Sisältöjen määrä 
]]*Table_1[[#This Row],[Kesto (min) /tapaaminen]]*Table_1[[#This Row],[Tapaamis-kerrat /osallistuja]]))</f>
        <v>0</v>
      </c>
      <c r="T609" s="356" t="str">
        <f>IF(Table_1[[#This Row],[SISÄLLÖN NIMI]]="","",IF(Table_1[[#This Row],[Toteutuminen]]="Ei osallistujia",0,IF(Table_1[[#This Row],[Toteutuminen]]="Peruttu",0,1)))</f>
        <v/>
      </c>
      <c r="U609" s="403"/>
      <c r="V609" s="404"/>
      <c r="W609" s="405"/>
      <c r="X609" s="387">
        <f>Table_1[[#This Row],[Kävijämäärä a) lapset]]+Table_1[[#This Row],[Kävijämäärä b) aikuiset]]</f>
        <v>0</v>
      </c>
      <c r="Y609" s="387">
        <f>IF(Table_1[[#This Row],[Kokonaiskävijämäärä]]&lt;1,0,Table_1[[#This Row],[Kävijämäärä a) lapset]]*Table_1[[#This Row],[Tapaamis-kerrat /osallistuja]])</f>
        <v>0</v>
      </c>
      <c r="Z609" s="387">
        <f>IF(Table_1[[#This Row],[Kokonaiskävijämäärä]]&lt;1,0,Table_1[[#This Row],[Kävijämäärä b) aikuiset]]*Table_1[[#This Row],[Tapaamis-kerrat /osallistuja]])</f>
        <v>0</v>
      </c>
      <c r="AA609" s="387">
        <f>IF(Table_1[[#This Row],[Kokonaiskävijämäärä]]&lt;1,0,Table_1[[#This Row],[Kokonaiskävijämäärä]]*Table_1[[#This Row],[Tapaamis-kerrat /osallistuja]])</f>
        <v>0</v>
      </c>
      <c r="AB609" s="379" t="s">
        <v>57</v>
      </c>
      <c r="AC609" s="418"/>
      <c r="AD609" s="456"/>
      <c r="AE609" s="464"/>
      <c r="AF609" s="388" t="s">
        <v>57</v>
      </c>
      <c r="AG609" s="389" t="s">
        <v>57</v>
      </c>
      <c r="AH609" s="390" t="s">
        <v>57</v>
      </c>
      <c r="AI609" s="390" t="s">
        <v>57</v>
      </c>
      <c r="AJ609" s="391" t="s">
        <v>56</v>
      </c>
      <c r="AK609" s="392" t="s">
        <v>57</v>
      </c>
      <c r="AL609" s="392" t="s">
        <v>57</v>
      </c>
      <c r="AM609" s="392" t="s">
        <v>57</v>
      </c>
      <c r="AN609" s="393" t="s">
        <v>57</v>
      </c>
      <c r="AO609" s="394" t="s">
        <v>57</v>
      </c>
    </row>
    <row r="610" spans="1:41" ht="14.25" customHeight="1" x14ac:dyDescent="0.3">
      <c r="A610" s="406"/>
      <c r="B610" s="407"/>
      <c r="C610" s="396" t="s">
        <v>43</v>
      </c>
      <c r="D610" s="374" t="str">
        <f>IF(Table_1[[#This Row],[SISÄLLÖN NIMI]]="","",1)</f>
        <v/>
      </c>
      <c r="E610" s="408"/>
      <c r="F610" s="408"/>
      <c r="G610" s="373" t="s">
        <v>57</v>
      </c>
      <c r="H610" s="376" t="s">
        <v>57</v>
      </c>
      <c r="I610" s="398" t="s">
        <v>57</v>
      </c>
      <c r="J610" s="378" t="s">
        <v>47</v>
      </c>
      <c r="K610" s="399" t="s">
        <v>57</v>
      </c>
      <c r="L610" s="379" t="s">
        <v>57</v>
      </c>
      <c r="M610" s="409"/>
      <c r="N610" s="410" t="s">
        <v>57</v>
      </c>
      <c r="O610" s="382"/>
      <c r="P610" s="409"/>
      <c r="Q610" s="409"/>
      <c r="R610" s="411"/>
      <c r="S610" s="384">
        <f>IF(Table_1[[#This Row],[Kesto (min) /tapaaminen]]&lt;1,0,(Table_1[[#This Row],[Sisältöjen määrä 
]]*Table_1[[#This Row],[Kesto (min) /tapaaminen]]*Table_1[[#This Row],[Tapaamis-kerrat /osallistuja]]))</f>
        <v>0</v>
      </c>
      <c r="T610" s="357" t="str">
        <f>IF(Table_1[[#This Row],[SISÄLLÖN NIMI]]="","",IF(Table_1[[#This Row],[Toteutuminen]]="Ei osallistujia",0,IF(Table_1[[#This Row],[Toteutuminen]]="Peruttu",0,1)))</f>
        <v/>
      </c>
      <c r="U610" s="412"/>
      <c r="V610" s="413"/>
      <c r="W610" s="414"/>
      <c r="X610" s="387">
        <f>Table_1[[#This Row],[Kävijämäärä a) lapset]]+Table_1[[#This Row],[Kävijämäärä b) aikuiset]]</f>
        <v>0</v>
      </c>
      <c r="Y610" s="387">
        <f>IF(Table_1[[#This Row],[Kokonaiskävijämäärä]]&lt;1,0,Table_1[[#This Row],[Kävijämäärä a) lapset]]*Table_1[[#This Row],[Tapaamis-kerrat /osallistuja]])</f>
        <v>0</v>
      </c>
      <c r="Z610" s="387">
        <f>IF(Table_1[[#This Row],[Kokonaiskävijämäärä]]&lt;1,0,Table_1[[#This Row],[Kävijämäärä b) aikuiset]]*Table_1[[#This Row],[Tapaamis-kerrat /osallistuja]])</f>
        <v>0</v>
      </c>
      <c r="AA610" s="387">
        <f>IF(Table_1[[#This Row],[Kokonaiskävijämäärä]]&lt;1,0,Table_1[[#This Row],[Kokonaiskävijämäärä]]*Table_1[[#This Row],[Tapaamis-kerrat /osallistuja]])</f>
        <v>0</v>
      </c>
      <c r="AB610" s="379" t="s">
        <v>57</v>
      </c>
      <c r="AC610" s="416"/>
      <c r="AD610" s="457"/>
      <c r="AE610" s="465"/>
      <c r="AF610" s="415" t="s">
        <v>57</v>
      </c>
      <c r="AG610" s="389" t="s">
        <v>57</v>
      </c>
      <c r="AH610" s="390" t="s">
        <v>57</v>
      </c>
      <c r="AI610" s="390" t="s">
        <v>57</v>
      </c>
      <c r="AJ610" s="391" t="s">
        <v>56</v>
      </c>
      <c r="AK610" s="392" t="s">
        <v>57</v>
      </c>
      <c r="AL610" s="392" t="s">
        <v>57</v>
      </c>
      <c r="AM610" s="392" t="s">
        <v>57</v>
      </c>
      <c r="AN610" s="393" t="s">
        <v>57</v>
      </c>
      <c r="AO610" s="394" t="s">
        <v>57</v>
      </c>
    </row>
    <row r="611" spans="1:41" ht="14.25" customHeight="1" x14ac:dyDescent="0.3">
      <c r="A611" s="395"/>
      <c r="B611" s="372"/>
      <c r="C611" s="396" t="s">
        <v>43</v>
      </c>
      <c r="D611" s="374" t="str">
        <f>IF(Table_1[[#This Row],[SISÄLLÖN NIMI]]="","",1)</f>
        <v/>
      </c>
      <c r="E611" s="397"/>
      <c r="F611" s="397"/>
      <c r="G611" s="373" t="s">
        <v>57</v>
      </c>
      <c r="H611" s="376" t="s">
        <v>57</v>
      </c>
      <c r="I611" s="398" t="s">
        <v>57</v>
      </c>
      <c r="J611" s="378" t="s">
        <v>47</v>
      </c>
      <c r="K611" s="399" t="s">
        <v>57</v>
      </c>
      <c r="L611" s="379" t="s">
        <v>57</v>
      </c>
      <c r="M611" s="400"/>
      <c r="N611" s="401" t="s">
        <v>57</v>
      </c>
      <c r="O611" s="382"/>
      <c r="P611" s="400"/>
      <c r="Q611" s="400"/>
      <c r="R611" s="402"/>
      <c r="S611" s="384">
        <f>IF(Table_1[[#This Row],[Kesto (min) /tapaaminen]]&lt;1,0,(Table_1[[#This Row],[Sisältöjen määrä 
]]*Table_1[[#This Row],[Kesto (min) /tapaaminen]]*Table_1[[#This Row],[Tapaamis-kerrat /osallistuja]]))</f>
        <v>0</v>
      </c>
      <c r="T611" s="356" t="str">
        <f>IF(Table_1[[#This Row],[SISÄLLÖN NIMI]]="","",IF(Table_1[[#This Row],[Toteutuminen]]="Ei osallistujia",0,IF(Table_1[[#This Row],[Toteutuminen]]="Peruttu",0,1)))</f>
        <v/>
      </c>
      <c r="U611" s="403"/>
      <c r="V611" s="404"/>
      <c r="W611" s="405"/>
      <c r="X611" s="387">
        <f>Table_1[[#This Row],[Kävijämäärä a) lapset]]+Table_1[[#This Row],[Kävijämäärä b) aikuiset]]</f>
        <v>0</v>
      </c>
      <c r="Y611" s="387">
        <f>IF(Table_1[[#This Row],[Kokonaiskävijämäärä]]&lt;1,0,Table_1[[#This Row],[Kävijämäärä a) lapset]]*Table_1[[#This Row],[Tapaamis-kerrat /osallistuja]])</f>
        <v>0</v>
      </c>
      <c r="Z611" s="387">
        <f>IF(Table_1[[#This Row],[Kokonaiskävijämäärä]]&lt;1,0,Table_1[[#This Row],[Kävijämäärä b) aikuiset]]*Table_1[[#This Row],[Tapaamis-kerrat /osallistuja]])</f>
        <v>0</v>
      </c>
      <c r="AA611" s="387">
        <f>IF(Table_1[[#This Row],[Kokonaiskävijämäärä]]&lt;1,0,Table_1[[#This Row],[Kokonaiskävijämäärä]]*Table_1[[#This Row],[Tapaamis-kerrat /osallistuja]])</f>
        <v>0</v>
      </c>
      <c r="AB611" s="379" t="s">
        <v>57</v>
      </c>
      <c r="AC611" s="418"/>
      <c r="AD611" s="456"/>
      <c r="AE611" s="464"/>
      <c r="AF611" s="388" t="s">
        <v>57</v>
      </c>
      <c r="AG611" s="389" t="s">
        <v>57</v>
      </c>
      <c r="AH611" s="390" t="s">
        <v>57</v>
      </c>
      <c r="AI611" s="390" t="s">
        <v>57</v>
      </c>
      <c r="AJ611" s="391" t="s">
        <v>56</v>
      </c>
      <c r="AK611" s="392" t="s">
        <v>57</v>
      </c>
      <c r="AL611" s="392" t="s">
        <v>57</v>
      </c>
      <c r="AM611" s="392" t="s">
        <v>57</v>
      </c>
      <c r="AN611" s="393" t="s">
        <v>57</v>
      </c>
      <c r="AO611" s="394" t="s">
        <v>57</v>
      </c>
    </row>
    <row r="612" spans="1:41" ht="14.25" customHeight="1" x14ac:dyDescent="0.3">
      <c r="A612" s="406"/>
      <c r="B612" s="407"/>
      <c r="C612" s="396" t="s">
        <v>43</v>
      </c>
      <c r="D612" s="374" t="str">
        <f>IF(Table_1[[#This Row],[SISÄLLÖN NIMI]]="","",1)</f>
        <v/>
      </c>
      <c r="E612" s="408"/>
      <c r="F612" s="408"/>
      <c r="G612" s="373" t="s">
        <v>57</v>
      </c>
      <c r="H612" s="376" t="s">
        <v>57</v>
      </c>
      <c r="I612" s="398" t="s">
        <v>57</v>
      </c>
      <c r="J612" s="378" t="s">
        <v>47</v>
      </c>
      <c r="K612" s="399" t="s">
        <v>57</v>
      </c>
      <c r="L612" s="379" t="s">
        <v>57</v>
      </c>
      <c r="M612" s="416"/>
      <c r="N612" s="410" t="s">
        <v>57</v>
      </c>
      <c r="O612" s="382"/>
      <c r="P612" s="409"/>
      <c r="Q612" s="409"/>
      <c r="R612" s="411"/>
      <c r="S612" s="384">
        <f>IF(Table_1[[#This Row],[Kesto (min) /tapaaminen]]&lt;1,0,(Table_1[[#This Row],[Sisältöjen määrä 
]]*Table_1[[#This Row],[Kesto (min) /tapaaminen]]*Table_1[[#This Row],[Tapaamis-kerrat /osallistuja]]))</f>
        <v>0</v>
      </c>
      <c r="T612" s="357" t="str">
        <f>IF(Table_1[[#This Row],[SISÄLLÖN NIMI]]="","",IF(Table_1[[#This Row],[Toteutuminen]]="Ei osallistujia",0,IF(Table_1[[#This Row],[Toteutuminen]]="Peruttu",0,1)))</f>
        <v/>
      </c>
      <c r="U612" s="412"/>
      <c r="V612" s="413"/>
      <c r="W612" s="414"/>
      <c r="X612" s="387">
        <f>Table_1[[#This Row],[Kävijämäärä a) lapset]]+Table_1[[#This Row],[Kävijämäärä b) aikuiset]]</f>
        <v>0</v>
      </c>
      <c r="Y612" s="387">
        <f>IF(Table_1[[#This Row],[Kokonaiskävijämäärä]]&lt;1,0,Table_1[[#This Row],[Kävijämäärä a) lapset]]*Table_1[[#This Row],[Tapaamis-kerrat /osallistuja]])</f>
        <v>0</v>
      </c>
      <c r="Z612" s="387">
        <f>IF(Table_1[[#This Row],[Kokonaiskävijämäärä]]&lt;1,0,Table_1[[#This Row],[Kävijämäärä b) aikuiset]]*Table_1[[#This Row],[Tapaamis-kerrat /osallistuja]])</f>
        <v>0</v>
      </c>
      <c r="AA612" s="387">
        <f>IF(Table_1[[#This Row],[Kokonaiskävijämäärä]]&lt;1,0,Table_1[[#This Row],[Kokonaiskävijämäärä]]*Table_1[[#This Row],[Tapaamis-kerrat /osallistuja]])</f>
        <v>0</v>
      </c>
      <c r="AB612" s="379" t="s">
        <v>57</v>
      </c>
      <c r="AC612" s="416"/>
      <c r="AD612" s="458"/>
      <c r="AE612" s="466"/>
      <c r="AF612" s="417" t="s">
        <v>57</v>
      </c>
      <c r="AG612" s="389" t="s">
        <v>57</v>
      </c>
      <c r="AH612" s="390" t="s">
        <v>57</v>
      </c>
      <c r="AI612" s="390" t="s">
        <v>57</v>
      </c>
      <c r="AJ612" s="391" t="s">
        <v>56</v>
      </c>
      <c r="AK612" s="392" t="s">
        <v>57</v>
      </c>
      <c r="AL612" s="392" t="s">
        <v>57</v>
      </c>
      <c r="AM612" s="392" t="s">
        <v>57</v>
      </c>
      <c r="AN612" s="393" t="s">
        <v>57</v>
      </c>
      <c r="AO612" s="394" t="s">
        <v>57</v>
      </c>
    </row>
    <row r="613" spans="1:41" ht="14.25" customHeight="1" x14ac:dyDescent="0.3">
      <c r="A613" s="395"/>
      <c r="B613" s="372"/>
      <c r="C613" s="396" t="s">
        <v>43</v>
      </c>
      <c r="D613" s="374" t="str">
        <f>IF(Table_1[[#This Row],[SISÄLLÖN NIMI]]="","",1)</f>
        <v/>
      </c>
      <c r="E613" s="397"/>
      <c r="F613" s="397"/>
      <c r="G613" s="373" t="s">
        <v>57</v>
      </c>
      <c r="H613" s="376" t="s">
        <v>57</v>
      </c>
      <c r="I613" s="398" t="s">
        <v>57</v>
      </c>
      <c r="J613" s="378" t="s">
        <v>47</v>
      </c>
      <c r="K613" s="399" t="s">
        <v>57</v>
      </c>
      <c r="L613" s="379" t="s">
        <v>57</v>
      </c>
      <c r="M613" s="418"/>
      <c r="N613" s="401" t="s">
        <v>57</v>
      </c>
      <c r="O613" s="382"/>
      <c r="P613" s="400"/>
      <c r="Q613" s="400"/>
      <c r="R613" s="402"/>
      <c r="S613" s="384">
        <f>IF(Table_1[[#This Row],[Kesto (min) /tapaaminen]]&lt;1,0,(Table_1[[#This Row],[Sisältöjen määrä 
]]*Table_1[[#This Row],[Kesto (min) /tapaaminen]]*Table_1[[#This Row],[Tapaamis-kerrat /osallistuja]]))</f>
        <v>0</v>
      </c>
      <c r="T613" s="356" t="str">
        <f>IF(Table_1[[#This Row],[SISÄLLÖN NIMI]]="","",IF(Table_1[[#This Row],[Toteutuminen]]="Ei osallistujia",0,IF(Table_1[[#This Row],[Toteutuminen]]="Peruttu",0,1)))</f>
        <v/>
      </c>
      <c r="U613" s="403"/>
      <c r="V613" s="404"/>
      <c r="W613" s="405"/>
      <c r="X613" s="387">
        <f>Table_1[[#This Row],[Kävijämäärä a) lapset]]+Table_1[[#This Row],[Kävijämäärä b) aikuiset]]</f>
        <v>0</v>
      </c>
      <c r="Y613" s="387">
        <f>IF(Table_1[[#This Row],[Kokonaiskävijämäärä]]&lt;1,0,Table_1[[#This Row],[Kävijämäärä a) lapset]]*Table_1[[#This Row],[Tapaamis-kerrat /osallistuja]])</f>
        <v>0</v>
      </c>
      <c r="Z613" s="387">
        <f>IF(Table_1[[#This Row],[Kokonaiskävijämäärä]]&lt;1,0,Table_1[[#This Row],[Kävijämäärä b) aikuiset]]*Table_1[[#This Row],[Tapaamis-kerrat /osallistuja]])</f>
        <v>0</v>
      </c>
      <c r="AA613" s="387">
        <f>IF(Table_1[[#This Row],[Kokonaiskävijämäärä]]&lt;1,0,Table_1[[#This Row],[Kokonaiskävijämäärä]]*Table_1[[#This Row],[Tapaamis-kerrat /osallistuja]])</f>
        <v>0</v>
      </c>
      <c r="AB613" s="379" t="s">
        <v>57</v>
      </c>
      <c r="AC613" s="418"/>
      <c r="AD613" s="459"/>
      <c r="AE613" s="467"/>
      <c r="AF613" s="419" t="s">
        <v>57</v>
      </c>
      <c r="AG613" s="389" t="s">
        <v>57</v>
      </c>
      <c r="AH613" s="390" t="s">
        <v>57</v>
      </c>
      <c r="AI613" s="390" t="s">
        <v>57</v>
      </c>
      <c r="AJ613" s="391" t="s">
        <v>56</v>
      </c>
      <c r="AK613" s="392" t="s">
        <v>57</v>
      </c>
      <c r="AL613" s="392" t="s">
        <v>57</v>
      </c>
      <c r="AM613" s="392" t="s">
        <v>57</v>
      </c>
      <c r="AN613" s="393" t="s">
        <v>57</v>
      </c>
      <c r="AO613" s="394" t="s">
        <v>57</v>
      </c>
    </row>
    <row r="614" spans="1:41" ht="14.25" customHeight="1" x14ac:dyDescent="0.3">
      <c r="A614" s="406"/>
      <c r="B614" s="407"/>
      <c r="C614" s="396" t="s">
        <v>43</v>
      </c>
      <c r="D614" s="374" t="str">
        <f>IF(Table_1[[#This Row],[SISÄLLÖN NIMI]]="","",1)</f>
        <v/>
      </c>
      <c r="E614" s="408"/>
      <c r="F614" s="408"/>
      <c r="G614" s="373" t="s">
        <v>57</v>
      </c>
      <c r="H614" s="376" t="s">
        <v>57</v>
      </c>
      <c r="I614" s="398" t="s">
        <v>57</v>
      </c>
      <c r="J614" s="378" t="s">
        <v>47</v>
      </c>
      <c r="K614" s="399" t="s">
        <v>57</v>
      </c>
      <c r="L614" s="379" t="s">
        <v>57</v>
      </c>
      <c r="M614" s="416"/>
      <c r="N614" s="410" t="s">
        <v>57</v>
      </c>
      <c r="O614" s="382"/>
      <c r="P614" s="409"/>
      <c r="Q614" s="409"/>
      <c r="R614" s="411"/>
      <c r="S614" s="384">
        <f>IF(Table_1[[#This Row],[Kesto (min) /tapaaminen]]&lt;1,0,(Table_1[[#This Row],[Sisältöjen määrä 
]]*Table_1[[#This Row],[Kesto (min) /tapaaminen]]*Table_1[[#This Row],[Tapaamis-kerrat /osallistuja]]))</f>
        <v>0</v>
      </c>
      <c r="T614" s="357" t="str">
        <f>IF(Table_1[[#This Row],[SISÄLLÖN NIMI]]="","",IF(Table_1[[#This Row],[Toteutuminen]]="Ei osallistujia",0,IF(Table_1[[#This Row],[Toteutuminen]]="Peruttu",0,1)))</f>
        <v/>
      </c>
      <c r="U614" s="412"/>
      <c r="V614" s="413"/>
      <c r="W614" s="414"/>
      <c r="X614" s="387">
        <f>Table_1[[#This Row],[Kävijämäärä a) lapset]]+Table_1[[#This Row],[Kävijämäärä b) aikuiset]]</f>
        <v>0</v>
      </c>
      <c r="Y614" s="387">
        <f>IF(Table_1[[#This Row],[Kokonaiskävijämäärä]]&lt;1,0,Table_1[[#This Row],[Kävijämäärä a) lapset]]*Table_1[[#This Row],[Tapaamis-kerrat /osallistuja]])</f>
        <v>0</v>
      </c>
      <c r="Z614" s="387">
        <f>IF(Table_1[[#This Row],[Kokonaiskävijämäärä]]&lt;1,0,Table_1[[#This Row],[Kävijämäärä b) aikuiset]]*Table_1[[#This Row],[Tapaamis-kerrat /osallistuja]])</f>
        <v>0</v>
      </c>
      <c r="AA614" s="387">
        <f>IF(Table_1[[#This Row],[Kokonaiskävijämäärä]]&lt;1,0,Table_1[[#This Row],[Kokonaiskävijämäärä]]*Table_1[[#This Row],[Tapaamis-kerrat /osallistuja]])</f>
        <v>0</v>
      </c>
      <c r="AB614" s="379" t="s">
        <v>57</v>
      </c>
      <c r="AC614" s="416"/>
      <c r="AD614" s="458"/>
      <c r="AE614" s="466"/>
      <c r="AF614" s="417" t="s">
        <v>57</v>
      </c>
      <c r="AG614" s="389" t="s">
        <v>57</v>
      </c>
      <c r="AH614" s="390" t="s">
        <v>57</v>
      </c>
      <c r="AI614" s="390" t="s">
        <v>57</v>
      </c>
      <c r="AJ614" s="391" t="s">
        <v>56</v>
      </c>
      <c r="AK614" s="392" t="s">
        <v>57</v>
      </c>
      <c r="AL614" s="392" t="s">
        <v>57</v>
      </c>
      <c r="AM614" s="392" t="s">
        <v>57</v>
      </c>
      <c r="AN614" s="393" t="s">
        <v>57</v>
      </c>
      <c r="AO614" s="394" t="s">
        <v>57</v>
      </c>
    </row>
    <row r="615" spans="1:41" ht="14.25" customHeight="1" x14ac:dyDescent="0.3">
      <c r="A615" s="395"/>
      <c r="B615" s="372"/>
      <c r="C615" s="396" t="s">
        <v>43</v>
      </c>
      <c r="D615" s="374" t="str">
        <f>IF(Table_1[[#This Row],[SISÄLLÖN NIMI]]="","",1)</f>
        <v/>
      </c>
      <c r="E615" s="397"/>
      <c r="F615" s="397"/>
      <c r="G615" s="373" t="s">
        <v>57</v>
      </c>
      <c r="H615" s="376" t="s">
        <v>57</v>
      </c>
      <c r="I615" s="398" t="s">
        <v>57</v>
      </c>
      <c r="J615" s="378" t="s">
        <v>47</v>
      </c>
      <c r="K615" s="399" t="s">
        <v>57</v>
      </c>
      <c r="L615" s="379" t="s">
        <v>57</v>
      </c>
      <c r="M615" s="418"/>
      <c r="N615" s="401" t="s">
        <v>57</v>
      </c>
      <c r="O615" s="382"/>
      <c r="P615" s="400"/>
      <c r="Q615" s="400"/>
      <c r="R615" s="402"/>
      <c r="S615" s="384">
        <f>IF(Table_1[[#This Row],[Kesto (min) /tapaaminen]]&lt;1,0,(Table_1[[#This Row],[Sisältöjen määrä 
]]*Table_1[[#This Row],[Kesto (min) /tapaaminen]]*Table_1[[#This Row],[Tapaamis-kerrat /osallistuja]]))</f>
        <v>0</v>
      </c>
      <c r="T615" s="356" t="str">
        <f>IF(Table_1[[#This Row],[SISÄLLÖN NIMI]]="","",IF(Table_1[[#This Row],[Toteutuminen]]="Ei osallistujia",0,IF(Table_1[[#This Row],[Toteutuminen]]="Peruttu",0,1)))</f>
        <v/>
      </c>
      <c r="U615" s="403"/>
      <c r="V615" s="404"/>
      <c r="W615" s="405"/>
      <c r="X615" s="387">
        <f>Table_1[[#This Row],[Kävijämäärä a) lapset]]+Table_1[[#This Row],[Kävijämäärä b) aikuiset]]</f>
        <v>0</v>
      </c>
      <c r="Y615" s="387">
        <f>IF(Table_1[[#This Row],[Kokonaiskävijämäärä]]&lt;1,0,Table_1[[#This Row],[Kävijämäärä a) lapset]]*Table_1[[#This Row],[Tapaamis-kerrat /osallistuja]])</f>
        <v>0</v>
      </c>
      <c r="Z615" s="387">
        <f>IF(Table_1[[#This Row],[Kokonaiskävijämäärä]]&lt;1,0,Table_1[[#This Row],[Kävijämäärä b) aikuiset]]*Table_1[[#This Row],[Tapaamis-kerrat /osallistuja]])</f>
        <v>0</v>
      </c>
      <c r="AA615" s="387">
        <f>IF(Table_1[[#This Row],[Kokonaiskävijämäärä]]&lt;1,0,Table_1[[#This Row],[Kokonaiskävijämäärä]]*Table_1[[#This Row],[Tapaamis-kerrat /osallistuja]])</f>
        <v>0</v>
      </c>
      <c r="AB615" s="379" t="s">
        <v>57</v>
      </c>
      <c r="AC615" s="418"/>
      <c r="AD615" s="459"/>
      <c r="AE615" s="467"/>
      <c r="AF615" s="419" t="s">
        <v>57</v>
      </c>
      <c r="AG615" s="389" t="s">
        <v>57</v>
      </c>
      <c r="AH615" s="390" t="s">
        <v>57</v>
      </c>
      <c r="AI615" s="390" t="s">
        <v>57</v>
      </c>
      <c r="AJ615" s="391" t="s">
        <v>56</v>
      </c>
      <c r="AK615" s="392" t="s">
        <v>57</v>
      </c>
      <c r="AL615" s="392" t="s">
        <v>57</v>
      </c>
      <c r="AM615" s="392" t="s">
        <v>57</v>
      </c>
      <c r="AN615" s="393" t="s">
        <v>57</v>
      </c>
      <c r="AO615" s="394" t="s">
        <v>57</v>
      </c>
    </row>
    <row r="616" spans="1:41" ht="14.25" customHeight="1" x14ac:dyDescent="0.3">
      <c r="A616" s="406"/>
      <c r="B616" s="407"/>
      <c r="C616" s="396" t="s">
        <v>43</v>
      </c>
      <c r="D616" s="374" t="str">
        <f>IF(Table_1[[#This Row],[SISÄLLÖN NIMI]]="","",1)</f>
        <v/>
      </c>
      <c r="E616" s="408"/>
      <c r="F616" s="408"/>
      <c r="G616" s="373" t="s">
        <v>57</v>
      </c>
      <c r="H616" s="376" t="s">
        <v>57</v>
      </c>
      <c r="I616" s="398" t="s">
        <v>57</v>
      </c>
      <c r="J616" s="378" t="s">
        <v>47</v>
      </c>
      <c r="K616" s="399" t="s">
        <v>57</v>
      </c>
      <c r="L616" s="379" t="s">
        <v>57</v>
      </c>
      <c r="M616" s="416"/>
      <c r="N616" s="410" t="s">
        <v>57</v>
      </c>
      <c r="O616" s="382"/>
      <c r="P616" s="409"/>
      <c r="Q616" s="409"/>
      <c r="R616" s="411"/>
      <c r="S616" s="384">
        <f>IF(Table_1[[#This Row],[Kesto (min) /tapaaminen]]&lt;1,0,(Table_1[[#This Row],[Sisältöjen määrä 
]]*Table_1[[#This Row],[Kesto (min) /tapaaminen]]*Table_1[[#This Row],[Tapaamis-kerrat /osallistuja]]))</f>
        <v>0</v>
      </c>
      <c r="T616" s="357" t="str">
        <f>IF(Table_1[[#This Row],[SISÄLLÖN NIMI]]="","",IF(Table_1[[#This Row],[Toteutuminen]]="Ei osallistujia",0,IF(Table_1[[#This Row],[Toteutuminen]]="Peruttu",0,1)))</f>
        <v/>
      </c>
      <c r="U616" s="412"/>
      <c r="V616" s="413"/>
      <c r="W616" s="414"/>
      <c r="X616" s="387">
        <f>Table_1[[#This Row],[Kävijämäärä a) lapset]]+Table_1[[#This Row],[Kävijämäärä b) aikuiset]]</f>
        <v>0</v>
      </c>
      <c r="Y616" s="387">
        <f>IF(Table_1[[#This Row],[Kokonaiskävijämäärä]]&lt;1,0,Table_1[[#This Row],[Kävijämäärä a) lapset]]*Table_1[[#This Row],[Tapaamis-kerrat /osallistuja]])</f>
        <v>0</v>
      </c>
      <c r="Z616" s="387">
        <f>IF(Table_1[[#This Row],[Kokonaiskävijämäärä]]&lt;1,0,Table_1[[#This Row],[Kävijämäärä b) aikuiset]]*Table_1[[#This Row],[Tapaamis-kerrat /osallistuja]])</f>
        <v>0</v>
      </c>
      <c r="AA616" s="387">
        <f>IF(Table_1[[#This Row],[Kokonaiskävijämäärä]]&lt;1,0,Table_1[[#This Row],[Kokonaiskävijämäärä]]*Table_1[[#This Row],[Tapaamis-kerrat /osallistuja]])</f>
        <v>0</v>
      </c>
      <c r="AB616" s="379" t="s">
        <v>57</v>
      </c>
      <c r="AC616" s="416"/>
      <c r="AD616" s="458"/>
      <c r="AE616" s="466"/>
      <c r="AF616" s="417" t="s">
        <v>57</v>
      </c>
      <c r="AG616" s="389" t="s">
        <v>57</v>
      </c>
      <c r="AH616" s="390" t="s">
        <v>57</v>
      </c>
      <c r="AI616" s="390" t="s">
        <v>57</v>
      </c>
      <c r="AJ616" s="391" t="s">
        <v>56</v>
      </c>
      <c r="AK616" s="392" t="s">
        <v>57</v>
      </c>
      <c r="AL616" s="392" t="s">
        <v>57</v>
      </c>
      <c r="AM616" s="392" t="s">
        <v>57</v>
      </c>
      <c r="AN616" s="393" t="s">
        <v>57</v>
      </c>
      <c r="AO616" s="394" t="s">
        <v>57</v>
      </c>
    </row>
    <row r="617" spans="1:41" ht="14.25" customHeight="1" x14ac:dyDescent="0.3">
      <c r="A617" s="477"/>
      <c r="B617" s="478"/>
      <c r="C617" s="396" t="s">
        <v>43</v>
      </c>
      <c r="D617" s="479" t="str">
        <f>IF(Table_1[[#This Row],[SISÄLLÖN NIMI]]="","",1)</f>
        <v/>
      </c>
      <c r="E617" s="408"/>
      <c r="F617" s="408"/>
      <c r="G617" s="480"/>
      <c r="H617" s="481"/>
      <c r="I617" s="482"/>
      <c r="J617" s="483"/>
      <c r="K617" s="481"/>
      <c r="L617" s="484"/>
      <c r="M617" s="485"/>
      <c r="N617" s="486"/>
      <c r="O617" s="487" t="str">
        <f>IF(Table_1[[#This Row],[TOTEUTUSTAPA]]="b) Verkossa","Verkossa","")</f>
        <v/>
      </c>
      <c r="P617" s="488"/>
      <c r="Q617" s="488"/>
      <c r="R617" s="489"/>
      <c r="S617" s="490">
        <f>IF(Table_1[[#This Row],[Kesto (min) /tapaaminen]]&lt;1,0,(Table_1[[#This Row],[Sisältöjen määrä 
]]*Table_1[[#This Row],[Kesto (min) /tapaaminen]]*Table_1[[#This Row],[Tapaamis-kerrat /osallistuja]]))</f>
        <v>0</v>
      </c>
      <c r="T617" s="491" t="str">
        <f>IF(Table_1[[#This Row],[SISÄLLÖN NIMI]]="","",IF(Table_1[[#This Row],[Toteutuminen]]="Ei osallistujia",0,IF(Table_1[[#This Row],[Toteutuminen]]="Peruttu",0,1)))</f>
        <v/>
      </c>
      <c r="U617" s="492"/>
      <c r="V617" s="493"/>
      <c r="W617" s="494"/>
      <c r="X617" s="387">
        <f>Table_1[[#This Row],[Kävijämäärä a) lapset]]+Table_1[[#This Row],[Kävijämäärä b) aikuiset]]</f>
        <v>0</v>
      </c>
      <c r="Y617" s="387">
        <f>IF(Table_1[[#This Row],[Kokonaiskävijämäärä]]&lt;1,0,Table_1[[#This Row],[Kävijämäärä a) lapset]]*Table_1[[#This Row],[Tapaamis-kerrat /osallistuja]])</f>
        <v>0</v>
      </c>
      <c r="Z617" s="387">
        <f>IF(Table_1[[#This Row],[Kokonaiskävijämäärä]]&lt;1,0,Table_1[[#This Row],[Kävijämäärä b) aikuiset]]*Table_1[[#This Row],[Tapaamis-kerrat /osallistuja]])</f>
        <v>0</v>
      </c>
      <c r="AA617" s="387">
        <f>IF(Table_1[[#This Row],[Kokonaiskävijämäärä]]&lt;1,0,Table_1[[#This Row],[Kokonaiskävijämäärä]]*Table_1[[#This Row],[Tapaamis-kerrat /osallistuja]])</f>
        <v>0</v>
      </c>
      <c r="AB617" s="379" t="s">
        <v>57</v>
      </c>
      <c r="AC617" s="485"/>
      <c r="AD617" s="495"/>
      <c r="AE617" s="496"/>
      <c r="AF617" s="497"/>
      <c r="AG617" s="498"/>
      <c r="AH617" s="499"/>
      <c r="AI617" s="499"/>
      <c r="AJ617" s="500"/>
      <c r="AK617" s="501"/>
      <c r="AL617" s="502"/>
      <c r="AM617" s="501"/>
      <c r="AN617" s="503"/>
      <c r="AO617" s="504"/>
    </row>
    <row r="618" spans="1:41" ht="14.25" customHeight="1" x14ac:dyDescent="0.3">
      <c r="A618" s="395"/>
      <c r="B618" s="372"/>
      <c r="C618" s="396" t="s">
        <v>43</v>
      </c>
      <c r="D618" s="374" t="str">
        <f>IF(Table_1[[#This Row],[SISÄLLÖN NIMI]]="","",1)</f>
        <v/>
      </c>
      <c r="E618" s="397"/>
      <c r="F618" s="397"/>
      <c r="G618" s="373" t="s">
        <v>57</v>
      </c>
      <c r="H618" s="376" t="s">
        <v>57</v>
      </c>
      <c r="I618" s="398" t="s">
        <v>57</v>
      </c>
      <c r="J618" s="378" t="s">
        <v>47</v>
      </c>
      <c r="K618" s="399" t="s">
        <v>57</v>
      </c>
      <c r="L618" s="379" t="s">
        <v>57</v>
      </c>
      <c r="M618" s="418"/>
      <c r="N618" s="401" t="s">
        <v>57</v>
      </c>
      <c r="O618" s="382"/>
      <c r="P618" s="400"/>
      <c r="Q618" s="400"/>
      <c r="R618" s="402"/>
      <c r="S618" s="384">
        <f>IF(Table_1[[#This Row],[Kesto (min) /tapaaminen]]&lt;1,0,(Table_1[[#This Row],[Sisältöjen määrä 
]]*Table_1[[#This Row],[Kesto (min) /tapaaminen]]*Table_1[[#This Row],[Tapaamis-kerrat /osallistuja]]))</f>
        <v>0</v>
      </c>
      <c r="T618" s="356" t="str">
        <f>IF(Table_1[[#This Row],[SISÄLLÖN NIMI]]="","",IF(Table_1[[#This Row],[Toteutuminen]]="Ei osallistujia",0,IF(Table_1[[#This Row],[Toteutuminen]]="Peruttu",0,1)))</f>
        <v/>
      </c>
      <c r="U618" s="403"/>
      <c r="V618" s="404"/>
      <c r="W618" s="405"/>
      <c r="X618" s="387">
        <f>Table_1[[#This Row],[Kävijämäärä a) lapset]]+Table_1[[#This Row],[Kävijämäärä b) aikuiset]]</f>
        <v>0</v>
      </c>
      <c r="Y618" s="387">
        <f>IF(Table_1[[#This Row],[Kokonaiskävijämäärä]]&lt;1,0,Table_1[[#This Row],[Kävijämäärä a) lapset]]*Table_1[[#This Row],[Tapaamis-kerrat /osallistuja]])</f>
        <v>0</v>
      </c>
      <c r="Z618" s="387">
        <f>IF(Table_1[[#This Row],[Kokonaiskävijämäärä]]&lt;1,0,Table_1[[#This Row],[Kävijämäärä b) aikuiset]]*Table_1[[#This Row],[Tapaamis-kerrat /osallistuja]])</f>
        <v>0</v>
      </c>
      <c r="AA618" s="387">
        <f>IF(Table_1[[#This Row],[Kokonaiskävijämäärä]]&lt;1,0,Table_1[[#This Row],[Kokonaiskävijämäärä]]*Table_1[[#This Row],[Tapaamis-kerrat /osallistuja]])</f>
        <v>0</v>
      </c>
      <c r="AB618" s="379" t="s">
        <v>57</v>
      </c>
      <c r="AC618" s="418"/>
      <c r="AD618" s="459"/>
      <c r="AE618" s="467"/>
      <c r="AF618" s="419" t="s">
        <v>57</v>
      </c>
      <c r="AG618" s="389" t="s">
        <v>57</v>
      </c>
      <c r="AH618" s="390" t="s">
        <v>57</v>
      </c>
      <c r="AI618" s="390" t="s">
        <v>57</v>
      </c>
      <c r="AJ618" s="391" t="s">
        <v>56</v>
      </c>
      <c r="AK618" s="392" t="s">
        <v>57</v>
      </c>
      <c r="AL618" s="392" t="s">
        <v>57</v>
      </c>
      <c r="AM618" s="392" t="s">
        <v>57</v>
      </c>
      <c r="AN618" s="393" t="s">
        <v>57</v>
      </c>
      <c r="AO618" s="394" t="s">
        <v>57</v>
      </c>
    </row>
    <row r="619" spans="1:41" ht="14.1" customHeight="1" x14ac:dyDescent="0.3">
      <c r="A619" s="406"/>
      <c r="B619" s="407"/>
      <c r="C619" s="396" t="s">
        <v>43</v>
      </c>
      <c r="D619" s="374" t="str">
        <f>IF(Table_1[[#This Row],[SISÄLLÖN NIMI]]="","",1)</f>
        <v/>
      </c>
      <c r="E619" s="408"/>
      <c r="F619" s="408"/>
      <c r="G619" s="373" t="s">
        <v>57</v>
      </c>
      <c r="H619" s="376" t="s">
        <v>57</v>
      </c>
      <c r="I619" s="398" t="s">
        <v>57</v>
      </c>
      <c r="J619" s="378" t="s">
        <v>47</v>
      </c>
      <c r="K619" s="399" t="s">
        <v>57</v>
      </c>
      <c r="L619" s="379" t="s">
        <v>57</v>
      </c>
      <c r="M619" s="416"/>
      <c r="N619" s="410" t="s">
        <v>57</v>
      </c>
      <c r="O619" s="382"/>
      <c r="P619" s="409"/>
      <c r="Q619" s="409"/>
      <c r="R619" s="411"/>
      <c r="S619" s="384">
        <f>IF(Table_1[[#This Row],[Kesto (min) /tapaaminen]]&lt;1,0,(Table_1[[#This Row],[Sisältöjen määrä 
]]*Table_1[[#This Row],[Kesto (min) /tapaaminen]]*Table_1[[#This Row],[Tapaamis-kerrat /osallistuja]]))</f>
        <v>0</v>
      </c>
      <c r="T619" s="357" t="str">
        <f>IF(Table_1[[#This Row],[SISÄLLÖN NIMI]]="","",IF(Table_1[[#This Row],[Toteutuminen]]="Ei osallistujia",0,IF(Table_1[[#This Row],[Toteutuminen]]="Peruttu",0,1)))</f>
        <v/>
      </c>
      <c r="U619" s="412"/>
      <c r="V619" s="413"/>
      <c r="W619" s="414"/>
      <c r="X619" s="387">
        <f>Table_1[[#This Row],[Kävijämäärä a) lapset]]+Table_1[[#This Row],[Kävijämäärä b) aikuiset]]</f>
        <v>0</v>
      </c>
      <c r="Y619" s="387">
        <f>IF(Table_1[[#This Row],[Kokonaiskävijämäärä]]&lt;1,0,Table_1[[#This Row],[Kävijämäärä a) lapset]]*Table_1[[#This Row],[Tapaamis-kerrat /osallistuja]])</f>
        <v>0</v>
      </c>
      <c r="Z619" s="387">
        <f>IF(Table_1[[#This Row],[Kokonaiskävijämäärä]]&lt;1,0,Table_1[[#This Row],[Kävijämäärä b) aikuiset]]*Table_1[[#This Row],[Tapaamis-kerrat /osallistuja]])</f>
        <v>0</v>
      </c>
      <c r="AA619" s="387">
        <f>IF(Table_1[[#This Row],[Kokonaiskävijämäärä]]&lt;1,0,Table_1[[#This Row],[Kokonaiskävijämäärä]]*Table_1[[#This Row],[Tapaamis-kerrat /osallistuja]])</f>
        <v>0</v>
      </c>
      <c r="AB619" s="379" t="s">
        <v>57</v>
      </c>
      <c r="AC619" s="416"/>
      <c r="AD619" s="458"/>
      <c r="AE619" s="466"/>
      <c r="AF619" s="417" t="s">
        <v>57</v>
      </c>
      <c r="AG619" s="389" t="s">
        <v>57</v>
      </c>
      <c r="AH619" s="390" t="s">
        <v>57</v>
      </c>
      <c r="AI619" s="390" t="s">
        <v>57</v>
      </c>
      <c r="AJ619" s="391" t="s">
        <v>56</v>
      </c>
      <c r="AK619" s="392" t="s">
        <v>57</v>
      </c>
      <c r="AL619" s="392" t="s">
        <v>57</v>
      </c>
      <c r="AM619" s="392" t="s">
        <v>57</v>
      </c>
      <c r="AN619" s="393" t="s">
        <v>57</v>
      </c>
      <c r="AO619" s="394" t="s">
        <v>57</v>
      </c>
    </row>
    <row r="620" spans="1:41" ht="14.1" customHeight="1" x14ac:dyDescent="0.3">
      <c r="A620" s="395"/>
      <c r="B620" s="372"/>
      <c r="C620" s="396" t="s">
        <v>43</v>
      </c>
      <c r="D620" s="374" t="str">
        <f>IF(Table_1[[#This Row],[SISÄLLÖN NIMI]]="","",1)</f>
        <v/>
      </c>
      <c r="E620" s="397"/>
      <c r="F620" s="397"/>
      <c r="G620" s="373" t="s">
        <v>57</v>
      </c>
      <c r="H620" s="376" t="s">
        <v>57</v>
      </c>
      <c r="I620" s="398" t="s">
        <v>57</v>
      </c>
      <c r="J620" s="378" t="s">
        <v>47</v>
      </c>
      <c r="K620" s="399" t="s">
        <v>57</v>
      </c>
      <c r="L620" s="379" t="s">
        <v>57</v>
      </c>
      <c r="M620" s="418"/>
      <c r="N620" s="401" t="s">
        <v>57</v>
      </c>
      <c r="O620" s="382"/>
      <c r="P620" s="400"/>
      <c r="Q620" s="400"/>
      <c r="R620" s="402"/>
      <c r="S620" s="384">
        <f>IF(Table_1[[#This Row],[Kesto (min) /tapaaminen]]&lt;1,0,(Table_1[[#This Row],[Sisältöjen määrä 
]]*Table_1[[#This Row],[Kesto (min) /tapaaminen]]*Table_1[[#This Row],[Tapaamis-kerrat /osallistuja]]))</f>
        <v>0</v>
      </c>
      <c r="T620" s="356" t="str">
        <f>IF(Table_1[[#This Row],[SISÄLLÖN NIMI]]="","",IF(Table_1[[#This Row],[Toteutuminen]]="Ei osallistujia",0,IF(Table_1[[#This Row],[Toteutuminen]]="Peruttu",0,1)))</f>
        <v/>
      </c>
      <c r="U620" s="403"/>
      <c r="V620" s="404"/>
      <c r="W620" s="405"/>
      <c r="X620" s="387">
        <f>Table_1[[#This Row],[Kävijämäärä a) lapset]]+Table_1[[#This Row],[Kävijämäärä b) aikuiset]]</f>
        <v>0</v>
      </c>
      <c r="Y620" s="387">
        <f>IF(Table_1[[#This Row],[Kokonaiskävijämäärä]]&lt;1,0,Table_1[[#This Row],[Kävijämäärä a) lapset]]*Table_1[[#This Row],[Tapaamis-kerrat /osallistuja]])</f>
        <v>0</v>
      </c>
      <c r="Z620" s="387">
        <f>IF(Table_1[[#This Row],[Kokonaiskävijämäärä]]&lt;1,0,Table_1[[#This Row],[Kävijämäärä b) aikuiset]]*Table_1[[#This Row],[Tapaamis-kerrat /osallistuja]])</f>
        <v>0</v>
      </c>
      <c r="AA620" s="387">
        <f>IF(Table_1[[#This Row],[Kokonaiskävijämäärä]]&lt;1,0,Table_1[[#This Row],[Kokonaiskävijämäärä]]*Table_1[[#This Row],[Tapaamis-kerrat /osallistuja]])</f>
        <v>0</v>
      </c>
      <c r="AB620" s="379" t="s">
        <v>57</v>
      </c>
      <c r="AC620" s="418"/>
      <c r="AD620" s="459"/>
      <c r="AE620" s="467"/>
      <c r="AF620" s="419" t="s">
        <v>57</v>
      </c>
      <c r="AG620" s="389" t="s">
        <v>57</v>
      </c>
      <c r="AH620" s="390" t="s">
        <v>57</v>
      </c>
      <c r="AI620" s="390" t="s">
        <v>57</v>
      </c>
      <c r="AJ620" s="391" t="s">
        <v>56</v>
      </c>
      <c r="AK620" s="392" t="s">
        <v>57</v>
      </c>
      <c r="AL620" s="392" t="s">
        <v>57</v>
      </c>
      <c r="AM620" s="392" t="s">
        <v>57</v>
      </c>
      <c r="AN620" s="393" t="s">
        <v>57</v>
      </c>
      <c r="AO620" s="394" t="s">
        <v>57</v>
      </c>
    </row>
    <row r="621" spans="1:41" ht="14.25" customHeight="1" x14ac:dyDescent="0.3">
      <c r="A621" s="395"/>
      <c r="B621" s="372"/>
      <c r="C621" s="396" t="s">
        <v>43</v>
      </c>
      <c r="D621" s="374" t="str">
        <f>IF(Table_1[[#This Row],[SISÄLLÖN NIMI]]="","",1)</f>
        <v/>
      </c>
      <c r="E621" s="397"/>
      <c r="F621" s="397"/>
      <c r="G621" s="373" t="s">
        <v>57</v>
      </c>
      <c r="H621" s="376" t="s">
        <v>57</v>
      </c>
      <c r="I621" s="398" t="s">
        <v>57</v>
      </c>
      <c r="J621" s="378" t="s">
        <v>47</v>
      </c>
      <c r="K621" s="399" t="s">
        <v>57</v>
      </c>
      <c r="L621" s="379" t="s">
        <v>57</v>
      </c>
      <c r="M621" s="418"/>
      <c r="N621" s="401" t="s">
        <v>57</v>
      </c>
      <c r="O621" s="382"/>
      <c r="P621" s="400"/>
      <c r="Q621" s="400"/>
      <c r="R621" s="402"/>
      <c r="S621" s="384">
        <f>IF(Table_1[[#This Row],[Kesto (min) /tapaaminen]]&lt;1,0,(Table_1[[#This Row],[Sisältöjen määrä 
]]*Table_1[[#This Row],[Kesto (min) /tapaaminen]]*Table_1[[#This Row],[Tapaamis-kerrat /osallistuja]]))</f>
        <v>0</v>
      </c>
      <c r="T621" s="356" t="str">
        <f>IF(Table_1[[#This Row],[SISÄLLÖN NIMI]]="","",IF(Table_1[[#This Row],[Toteutuminen]]="Ei osallistujia",0,IF(Table_1[[#This Row],[Toteutuminen]]="Peruttu",0,1)))</f>
        <v/>
      </c>
      <c r="U621" s="403"/>
      <c r="V621" s="404"/>
      <c r="W621" s="405"/>
      <c r="X621" s="387">
        <f>Table_1[[#This Row],[Kävijämäärä a) lapset]]+Table_1[[#This Row],[Kävijämäärä b) aikuiset]]</f>
        <v>0</v>
      </c>
      <c r="Y621" s="387">
        <f>IF(Table_1[[#This Row],[Kokonaiskävijämäärä]]&lt;1,0,Table_1[[#This Row],[Kävijämäärä a) lapset]]*Table_1[[#This Row],[Tapaamis-kerrat /osallistuja]])</f>
        <v>0</v>
      </c>
      <c r="Z621" s="387">
        <f>IF(Table_1[[#This Row],[Kokonaiskävijämäärä]]&lt;1,0,Table_1[[#This Row],[Kävijämäärä b) aikuiset]]*Table_1[[#This Row],[Tapaamis-kerrat /osallistuja]])</f>
        <v>0</v>
      </c>
      <c r="AA621" s="387">
        <f>IF(Table_1[[#This Row],[Kokonaiskävijämäärä]]&lt;1,0,Table_1[[#This Row],[Kokonaiskävijämäärä]]*Table_1[[#This Row],[Tapaamis-kerrat /osallistuja]])</f>
        <v>0</v>
      </c>
      <c r="AB621" s="379" t="s">
        <v>57</v>
      </c>
      <c r="AC621" s="418"/>
      <c r="AD621" s="459"/>
      <c r="AE621" s="467"/>
      <c r="AF621" s="419" t="s">
        <v>57</v>
      </c>
      <c r="AG621" s="389" t="s">
        <v>57</v>
      </c>
      <c r="AH621" s="390" t="s">
        <v>57</v>
      </c>
      <c r="AI621" s="390" t="s">
        <v>57</v>
      </c>
      <c r="AJ621" s="391" t="s">
        <v>56</v>
      </c>
      <c r="AK621" s="392" t="s">
        <v>57</v>
      </c>
      <c r="AL621" s="392" t="s">
        <v>57</v>
      </c>
      <c r="AM621" s="392" t="s">
        <v>57</v>
      </c>
      <c r="AN621" s="393" t="s">
        <v>57</v>
      </c>
      <c r="AO621" s="394" t="s">
        <v>57</v>
      </c>
    </row>
    <row r="622" spans="1:41" ht="14.25" customHeight="1" x14ac:dyDescent="0.3">
      <c r="A622" s="406"/>
      <c r="B622" s="407"/>
      <c r="C622" s="396" t="s">
        <v>43</v>
      </c>
      <c r="D622" s="374" t="str">
        <f>IF(Table_1[[#This Row],[SISÄLLÖN NIMI]]="","",1)</f>
        <v/>
      </c>
      <c r="E622" s="408"/>
      <c r="F622" s="408"/>
      <c r="G622" s="373" t="s">
        <v>57</v>
      </c>
      <c r="H622" s="376" t="s">
        <v>57</v>
      </c>
      <c r="I622" s="398" t="s">
        <v>57</v>
      </c>
      <c r="J622" s="378" t="s">
        <v>47</v>
      </c>
      <c r="K622" s="399" t="s">
        <v>57</v>
      </c>
      <c r="L622" s="379" t="s">
        <v>57</v>
      </c>
      <c r="M622" s="416"/>
      <c r="N622" s="410" t="s">
        <v>57</v>
      </c>
      <c r="O622" s="382"/>
      <c r="P622" s="409"/>
      <c r="Q622" s="409"/>
      <c r="R622" s="411"/>
      <c r="S622" s="384">
        <f>IF(Table_1[[#This Row],[Kesto (min) /tapaaminen]]&lt;1,0,(Table_1[[#This Row],[Sisältöjen määrä 
]]*Table_1[[#This Row],[Kesto (min) /tapaaminen]]*Table_1[[#This Row],[Tapaamis-kerrat /osallistuja]]))</f>
        <v>0</v>
      </c>
      <c r="T622" s="357" t="str">
        <f>IF(Table_1[[#This Row],[SISÄLLÖN NIMI]]="","",IF(Table_1[[#This Row],[Toteutuminen]]="Ei osallistujia",0,IF(Table_1[[#This Row],[Toteutuminen]]="Peruttu",0,1)))</f>
        <v/>
      </c>
      <c r="U622" s="412"/>
      <c r="V622" s="413"/>
      <c r="W622" s="414"/>
      <c r="X622" s="387">
        <f>Table_1[[#This Row],[Kävijämäärä a) lapset]]+Table_1[[#This Row],[Kävijämäärä b) aikuiset]]</f>
        <v>0</v>
      </c>
      <c r="Y622" s="387">
        <f>IF(Table_1[[#This Row],[Kokonaiskävijämäärä]]&lt;1,0,Table_1[[#This Row],[Kävijämäärä a) lapset]]*Table_1[[#This Row],[Tapaamis-kerrat /osallistuja]])</f>
        <v>0</v>
      </c>
      <c r="Z622" s="387">
        <f>IF(Table_1[[#This Row],[Kokonaiskävijämäärä]]&lt;1,0,Table_1[[#This Row],[Kävijämäärä b) aikuiset]]*Table_1[[#This Row],[Tapaamis-kerrat /osallistuja]])</f>
        <v>0</v>
      </c>
      <c r="AA622" s="387">
        <f>IF(Table_1[[#This Row],[Kokonaiskävijämäärä]]&lt;1,0,Table_1[[#This Row],[Kokonaiskävijämäärä]]*Table_1[[#This Row],[Tapaamis-kerrat /osallistuja]])</f>
        <v>0</v>
      </c>
      <c r="AB622" s="379" t="s">
        <v>57</v>
      </c>
      <c r="AC622" s="416"/>
      <c r="AD622" s="458"/>
      <c r="AE622" s="466"/>
      <c r="AF622" s="417" t="s">
        <v>57</v>
      </c>
      <c r="AG622" s="389" t="s">
        <v>57</v>
      </c>
      <c r="AH622" s="390" t="s">
        <v>57</v>
      </c>
      <c r="AI622" s="390" t="s">
        <v>57</v>
      </c>
      <c r="AJ622" s="391" t="s">
        <v>56</v>
      </c>
      <c r="AK622" s="392" t="s">
        <v>57</v>
      </c>
      <c r="AL622" s="392" t="s">
        <v>57</v>
      </c>
      <c r="AM622" s="392" t="s">
        <v>57</v>
      </c>
      <c r="AN622" s="393" t="s">
        <v>57</v>
      </c>
      <c r="AO622" s="394" t="s">
        <v>57</v>
      </c>
    </row>
    <row r="623" spans="1:41" ht="14.25" customHeight="1" x14ac:dyDescent="0.3">
      <c r="A623" s="395"/>
      <c r="B623" s="372"/>
      <c r="C623" s="396" t="s">
        <v>43</v>
      </c>
      <c r="D623" s="374" t="str">
        <f>IF(Table_1[[#This Row],[SISÄLLÖN NIMI]]="","",1)</f>
        <v/>
      </c>
      <c r="E623" s="397"/>
      <c r="F623" s="397"/>
      <c r="G623" s="373" t="s">
        <v>57</v>
      </c>
      <c r="H623" s="376" t="s">
        <v>57</v>
      </c>
      <c r="I623" s="398" t="s">
        <v>57</v>
      </c>
      <c r="J623" s="378" t="s">
        <v>47</v>
      </c>
      <c r="K623" s="399" t="s">
        <v>57</v>
      </c>
      <c r="L623" s="379" t="s">
        <v>57</v>
      </c>
      <c r="M623" s="418"/>
      <c r="N623" s="401" t="s">
        <v>57</v>
      </c>
      <c r="O623" s="382"/>
      <c r="P623" s="400"/>
      <c r="Q623" s="400"/>
      <c r="R623" s="402"/>
      <c r="S623" s="384">
        <f>IF(Table_1[[#This Row],[Kesto (min) /tapaaminen]]&lt;1,0,(Table_1[[#This Row],[Sisältöjen määrä 
]]*Table_1[[#This Row],[Kesto (min) /tapaaminen]]*Table_1[[#This Row],[Tapaamis-kerrat /osallistuja]]))</f>
        <v>0</v>
      </c>
      <c r="T623" s="356" t="str">
        <f>IF(Table_1[[#This Row],[SISÄLLÖN NIMI]]="","",IF(Table_1[[#This Row],[Toteutuminen]]="Ei osallistujia",0,IF(Table_1[[#This Row],[Toteutuminen]]="Peruttu",0,1)))</f>
        <v/>
      </c>
      <c r="U623" s="403"/>
      <c r="V623" s="404"/>
      <c r="W623" s="405"/>
      <c r="X623" s="387">
        <f>Table_1[[#This Row],[Kävijämäärä a) lapset]]+Table_1[[#This Row],[Kävijämäärä b) aikuiset]]</f>
        <v>0</v>
      </c>
      <c r="Y623" s="387">
        <f>IF(Table_1[[#This Row],[Kokonaiskävijämäärä]]&lt;1,0,Table_1[[#This Row],[Kävijämäärä a) lapset]]*Table_1[[#This Row],[Tapaamis-kerrat /osallistuja]])</f>
        <v>0</v>
      </c>
      <c r="Z623" s="387">
        <f>IF(Table_1[[#This Row],[Kokonaiskävijämäärä]]&lt;1,0,Table_1[[#This Row],[Kävijämäärä b) aikuiset]]*Table_1[[#This Row],[Tapaamis-kerrat /osallistuja]])</f>
        <v>0</v>
      </c>
      <c r="AA623" s="387">
        <f>IF(Table_1[[#This Row],[Kokonaiskävijämäärä]]&lt;1,0,Table_1[[#This Row],[Kokonaiskävijämäärä]]*Table_1[[#This Row],[Tapaamis-kerrat /osallistuja]])</f>
        <v>0</v>
      </c>
      <c r="AB623" s="379" t="s">
        <v>57</v>
      </c>
      <c r="AC623" s="418"/>
      <c r="AD623" s="459"/>
      <c r="AE623" s="467"/>
      <c r="AF623" s="419" t="s">
        <v>57</v>
      </c>
      <c r="AG623" s="389" t="s">
        <v>57</v>
      </c>
      <c r="AH623" s="390" t="s">
        <v>57</v>
      </c>
      <c r="AI623" s="390" t="s">
        <v>57</v>
      </c>
      <c r="AJ623" s="391" t="s">
        <v>56</v>
      </c>
      <c r="AK623" s="392" t="s">
        <v>57</v>
      </c>
      <c r="AL623" s="392" t="s">
        <v>57</v>
      </c>
      <c r="AM623" s="392" t="s">
        <v>57</v>
      </c>
      <c r="AN623" s="393" t="s">
        <v>57</v>
      </c>
      <c r="AO623" s="394" t="s">
        <v>57</v>
      </c>
    </row>
    <row r="624" spans="1:41" ht="14.25" customHeight="1" thickBot="1" x14ac:dyDescent="0.35">
      <c r="A624" s="420"/>
      <c r="B624" s="421"/>
      <c r="C624" s="422" t="s">
        <v>43</v>
      </c>
      <c r="D624" s="423" t="str">
        <f>IF(Table_1[[#This Row],[SISÄLLÖN NIMI]]="","",1)</f>
        <v/>
      </c>
      <c r="E624" s="424"/>
      <c r="F624" s="424"/>
      <c r="G624" s="425" t="s">
        <v>57</v>
      </c>
      <c r="H624" s="426" t="s">
        <v>57</v>
      </c>
      <c r="I624" s="427" t="s">
        <v>57</v>
      </c>
      <c r="J624" s="428" t="s">
        <v>47</v>
      </c>
      <c r="K624" s="429" t="s">
        <v>57</v>
      </c>
      <c r="L624" s="430" t="s">
        <v>57</v>
      </c>
      <c r="M624" s="431"/>
      <c r="N624" s="432" t="s">
        <v>57</v>
      </c>
      <c r="O624" s="382"/>
      <c r="P624" s="433"/>
      <c r="Q624" s="433"/>
      <c r="R624" s="434"/>
      <c r="S624" s="435">
        <f>IF(Table_1[[#This Row],[Kesto (min) /tapaaminen]]&lt;1,0,(Table_1[[#This Row],[Sisältöjen määrä 
]]*Table_1[[#This Row],[Kesto (min) /tapaaminen]]*Table_1[[#This Row],[Tapaamis-kerrat /osallistuja]]))</f>
        <v>0</v>
      </c>
      <c r="T624" s="358" t="str">
        <f>IF(Table_1[[#This Row],[SISÄLLÖN NIMI]]="","",IF(Table_1[[#This Row],[Toteutuminen]]="Ei osallistujia",0,IF(Table_1[[#This Row],[Toteutuminen]]="Peruttu",0,1)))</f>
        <v/>
      </c>
      <c r="U624" s="436"/>
      <c r="V624" s="437"/>
      <c r="W624" s="438"/>
      <c r="X624" s="387">
        <f>Table_1[[#This Row],[Kävijämäärä a) lapset]]+Table_1[[#This Row],[Kävijämäärä b) aikuiset]]</f>
        <v>0</v>
      </c>
      <c r="Y624" s="387">
        <f>IF(Table_1[[#This Row],[Kokonaiskävijämäärä]]&lt;1,0,Table_1[[#This Row],[Kävijämäärä a) lapset]]*Table_1[[#This Row],[Tapaamis-kerrat /osallistuja]])</f>
        <v>0</v>
      </c>
      <c r="Z624" s="387">
        <f>IF(Table_1[[#This Row],[Kokonaiskävijämäärä]]&lt;1,0,Table_1[[#This Row],[Kävijämäärä b) aikuiset]]*Table_1[[#This Row],[Tapaamis-kerrat /osallistuja]])</f>
        <v>0</v>
      </c>
      <c r="AA624" s="387">
        <f>IF(Table_1[[#This Row],[Kokonaiskävijämäärä]]&lt;1,0,Table_1[[#This Row],[Kokonaiskävijämäärä]]*Table_1[[#This Row],[Tapaamis-kerrat /osallistuja]])</f>
        <v>0</v>
      </c>
      <c r="AB624" s="430" t="s">
        <v>57</v>
      </c>
      <c r="AC624" s="431"/>
      <c r="AD624" s="460"/>
      <c r="AE624" s="468"/>
      <c r="AF624" s="439" t="s">
        <v>57</v>
      </c>
      <c r="AG624" s="440" t="s">
        <v>57</v>
      </c>
      <c r="AH624" s="441" t="s">
        <v>57</v>
      </c>
      <c r="AI624" s="441" t="s">
        <v>57</v>
      </c>
      <c r="AJ624" s="391" t="s">
        <v>56</v>
      </c>
      <c r="AK624" s="442" t="s">
        <v>57</v>
      </c>
      <c r="AL624" s="442" t="s">
        <v>57</v>
      </c>
      <c r="AM624" s="442" t="s">
        <v>57</v>
      </c>
      <c r="AN624" s="443" t="s">
        <v>57</v>
      </c>
      <c r="AO624" s="444" t="s">
        <v>57</v>
      </c>
    </row>
    <row r="625" spans="1:35" ht="14.25" customHeight="1" thickBot="1" x14ac:dyDescent="0.35">
      <c r="A625" s="445"/>
      <c r="B625" s="445"/>
      <c r="C625" s="446"/>
      <c r="D625" s="446"/>
      <c r="E625" s="447"/>
      <c r="F625" s="447"/>
      <c r="G625" s="447"/>
      <c r="H625" s="445"/>
      <c r="I625" s="447"/>
      <c r="J625" s="447"/>
      <c r="K625" s="445"/>
      <c r="L625" s="445"/>
      <c r="M625" s="445"/>
      <c r="N625" s="445">
        <f>SUBTOTAL(109,$R$3:R624)</f>
        <v>0</v>
      </c>
      <c r="O625" s="445"/>
      <c r="P625" s="445">
        <f>SUBTOTAL(109,$T$3:T624)</f>
        <v>0</v>
      </c>
      <c r="Q625" s="445">
        <f>SUBTOTAL(109,$U$3:U624)</f>
        <v>0</v>
      </c>
      <c r="R625" s="445">
        <f t="shared" ref="R625:AA625" si="0">SUM(R3:R624)</f>
        <v>0</v>
      </c>
      <c r="S625" s="445">
        <f t="shared" si="0"/>
        <v>0</v>
      </c>
      <c r="T625" s="445">
        <f t="shared" si="0"/>
        <v>0</v>
      </c>
      <c r="U625" s="445">
        <f t="shared" si="0"/>
        <v>0</v>
      </c>
      <c r="V625" s="445">
        <f t="shared" si="0"/>
        <v>0</v>
      </c>
      <c r="W625" s="445">
        <f t="shared" si="0"/>
        <v>0</v>
      </c>
      <c r="X625" s="445">
        <f t="shared" si="0"/>
        <v>0</v>
      </c>
      <c r="Y625" s="445">
        <f t="shared" si="0"/>
        <v>0</v>
      </c>
      <c r="Z625" s="445">
        <f t="shared" si="0"/>
        <v>0</v>
      </c>
      <c r="AA625" s="445">
        <f t="shared" si="0"/>
        <v>0</v>
      </c>
      <c r="AB625" s="448"/>
      <c r="AC625" s="30"/>
      <c r="AD625" s="30"/>
      <c r="AE625" s="254"/>
      <c r="AF625" s="30"/>
      <c r="AG625" s="30"/>
      <c r="AH625" s="30"/>
      <c r="AI625" s="30"/>
    </row>
    <row r="626" spans="1:35" ht="14.25" customHeight="1" thickTop="1" x14ac:dyDescent="0.3">
      <c r="A626" s="2"/>
      <c r="B626" s="1"/>
      <c r="C626" s="2"/>
      <c r="D626" s="2"/>
      <c r="E626" s="2"/>
      <c r="F626" s="1"/>
      <c r="G626" s="1"/>
      <c r="H626" s="1"/>
      <c r="I626" s="1"/>
      <c r="J626" s="1"/>
      <c r="K626" s="1"/>
      <c r="L626" s="1"/>
      <c r="M626" s="1"/>
      <c r="N626" s="1"/>
      <c r="O626" s="1"/>
      <c r="P626" s="1"/>
      <c r="Q626" s="1"/>
      <c r="R626" s="1"/>
      <c r="S626" s="1"/>
      <c r="T626" s="1"/>
      <c r="U626" s="1"/>
      <c r="V626" s="1"/>
      <c r="W626" s="1"/>
      <c r="X626" s="1"/>
      <c r="Y626" s="1"/>
      <c r="Z626" s="1"/>
      <c r="AA626" s="1"/>
      <c r="AB626" s="448"/>
      <c r="AC626" s="30"/>
      <c r="AD626" s="30"/>
      <c r="AE626" s="254"/>
      <c r="AF626" s="30"/>
      <c r="AG626" s="30"/>
      <c r="AH626" s="30"/>
      <c r="AI626" s="30"/>
    </row>
    <row r="627" spans="1:35" ht="14.25" customHeight="1" x14ac:dyDescent="0.3">
      <c r="A627" s="2"/>
      <c r="B627" s="1"/>
      <c r="C627" s="2"/>
      <c r="D627" s="2"/>
      <c r="E627" s="2"/>
      <c r="F627" s="1"/>
      <c r="G627" s="1"/>
      <c r="H627" s="1"/>
      <c r="I627" s="1"/>
      <c r="J627" s="1"/>
      <c r="K627" s="1"/>
      <c r="L627" s="1"/>
      <c r="M627" s="1"/>
      <c r="N627" s="1"/>
      <c r="O627" s="1"/>
      <c r="P627" s="1"/>
      <c r="Q627" s="1"/>
      <c r="R627" s="1"/>
      <c r="S627" s="1"/>
      <c r="T627" s="1"/>
      <c r="U627" s="1"/>
      <c r="V627" s="1"/>
      <c r="W627" s="1"/>
      <c r="X627" s="1"/>
      <c r="Y627" s="1"/>
      <c r="Z627" s="1"/>
      <c r="AA627" s="1"/>
      <c r="AB627" s="1"/>
      <c r="AC627" s="30"/>
      <c r="AD627" s="30"/>
      <c r="AE627" s="254"/>
      <c r="AF627" s="30"/>
      <c r="AG627" s="30"/>
      <c r="AH627" s="30"/>
      <c r="AI627" s="30"/>
    </row>
    <row r="628" spans="1:35" ht="14.25" customHeight="1" x14ac:dyDescent="0.3">
      <c r="A628" s="2"/>
      <c r="B628" s="1"/>
      <c r="C628" s="2"/>
      <c r="D628" s="2"/>
      <c r="E628" s="2"/>
      <c r="F628" s="1"/>
      <c r="G628" s="1"/>
      <c r="H628" s="1"/>
      <c r="I628" s="1"/>
      <c r="J628" s="1"/>
      <c r="K628" s="1"/>
      <c r="L628" s="1"/>
      <c r="M628" s="1"/>
      <c r="N628" s="1"/>
      <c r="O628" s="1"/>
      <c r="P628" s="1"/>
      <c r="Q628" s="1"/>
      <c r="R628" s="1"/>
      <c r="S628" s="1"/>
      <c r="T628" s="1"/>
      <c r="U628" s="1"/>
      <c r="V628" s="1"/>
      <c r="W628" s="1"/>
      <c r="X628" s="1"/>
      <c r="Y628" s="1"/>
      <c r="Z628" s="1"/>
      <c r="AA628" s="1"/>
      <c r="AB628" s="1"/>
      <c r="AC628" s="30"/>
      <c r="AD628" s="30"/>
      <c r="AE628" s="254"/>
      <c r="AF628" s="30"/>
      <c r="AG628" s="30"/>
      <c r="AH628" s="30"/>
      <c r="AI628" s="30"/>
    </row>
    <row r="629" spans="1:35" ht="14.25" customHeight="1" x14ac:dyDescent="0.3">
      <c r="A629" s="2"/>
      <c r="B629" s="1"/>
      <c r="C629" s="2"/>
      <c r="D629" s="2"/>
      <c r="E629" s="2"/>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461"/>
      <c r="AF629" s="1"/>
      <c r="AG629" s="1"/>
      <c r="AH629" s="1"/>
      <c r="AI629" s="1"/>
    </row>
    <row r="630" spans="1:35" ht="14.25" customHeight="1" x14ac:dyDescent="0.3">
      <c r="A630" s="2"/>
      <c r="B630" s="1"/>
      <c r="C630" s="2"/>
      <c r="D630" s="2"/>
      <c r="E630" s="2"/>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461"/>
      <c r="AF630" s="1"/>
      <c r="AG630" s="1"/>
      <c r="AH630" s="1"/>
      <c r="AI630" s="1"/>
    </row>
    <row r="631" spans="1:35" ht="14.25" customHeight="1" x14ac:dyDescent="0.3">
      <c r="A631" s="2"/>
      <c r="B631" s="1"/>
      <c r="C631" s="2"/>
      <c r="D631" s="2"/>
      <c r="E631" s="2"/>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461"/>
      <c r="AF631" s="1"/>
      <c r="AG631" s="1"/>
      <c r="AH631" s="1"/>
      <c r="AI631" s="1"/>
    </row>
    <row r="632" spans="1:35" ht="14.25" customHeight="1" x14ac:dyDescent="0.3">
      <c r="A632" s="2"/>
      <c r="B632" s="1"/>
      <c r="C632" s="2"/>
      <c r="D632" s="2"/>
      <c r="E632" s="2"/>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461"/>
      <c r="AF632" s="1"/>
      <c r="AG632" s="1"/>
      <c r="AH632" s="1"/>
      <c r="AI632" s="1"/>
    </row>
    <row r="633" spans="1:35" ht="14.25" customHeight="1" x14ac:dyDescent="0.3">
      <c r="A633" s="2"/>
      <c r="B633" s="1"/>
      <c r="C633" s="2"/>
      <c r="D633" s="2"/>
      <c r="E633" s="2"/>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461"/>
      <c r="AF633" s="1"/>
      <c r="AG633" s="1"/>
      <c r="AH633" s="1"/>
      <c r="AI633" s="1"/>
    </row>
    <row r="634" spans="1:35" ht="14.25" customHeight="1" x14ac:dyDescent="0.3">
      <c r="A634" s="2"/>
      <c r="B634" s="1"/>
      <c r="C634" s="2"/>
      <c r="D634" s="2"/>
      <c r="E634" s="2"/>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461"/>
      <c r="AF634" s="1"/>
      <c r="AG634" s="1"/>
      <c r="AH634" s="1"/>
      <c r="AI634" s="1"/>
    </row>
    <row r="635" spans="1:35" ht="14.25" customHeight="1" x14ac:dyDescent="0.3">
      <c r="A635" s="2"/>
      <c r="B635" s="1"/>
      <c r="C635" s="2"/>
      <c r="D635" s="2"/>
      <c r="E635" s="2"/>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461"/>
      <c r="AF635" s="1"/>
      <c r="AG635" s="1"/>
      <c r="AH635" s="1"/>
      <c r="AI635" s="1"/>
    </row>
    <row r="636" spans="1:35" ht="14.25" customHeight="1" x14ac:dyDescent="0.3">
      <c r="A636" s="2"/>
      <c r="B636" s="1"/>
      <c r="C636" s="2"/>
      <c r="D636" s="2"/>
      <c r="E636" s="2"/>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461"/>
      <c r="AF636" s="1"/>
      <c r="AG636" s="1"/>
      <c r="AH636" s="1"/>
      <c r="AI636" s="1"/>
    </row>
    <row r="637" spans="1:35" ht="14.25" customHeight="1" x14ac:dyDescent="0.3">
      <c r="A637" s="2"/>
      <c r="B637" s="1"/>
      <c r="C637" s="2"/>
      <c r="D637" s="2"/>
      <c r="E637" s="2"/>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461"/>
      <c r="AF637" s="1"/>
      <c r="AG637" s="1"/>
      <c r="AH637" s="1"/>
      <c r="AI637" s="1"/>
    </row>
    <row r="638" spans="1:35" ht="14.25" customHeight="1" x14ac:dyDescent="0.3">
      <c r="A638" s="2"/>
      <c r="B638" s="1"/>
      <c r="C638" s="2"/>
      <c r="D638" s="2"/>
      <c r="E638" s="2"/>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461"/>
      <c r="AF638" s="1"/>
      <c r="AG638" s="1"/>
      <c r="AH638" s="1"/>
      <c r="AI638" s="1"/>
    </row>
    <row r="639" spans="1:35" ht="14.25" customHeight="1" x14ac:dyDescent="0.3">
      <c r="A639" s="2"/>
      <c r="B639" s="1"/>
      <c r="C639" s="2"/>
      <c r="D639" s="2"/>
      <c r="E639" s="2"/>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461"/>
      <c r="AF639" s="1"/>
      <c r="AG639" s="1"/>
      <c r="AH639" s="1"/>
      <c r="AI639" s="1"/>
    </row>
    <row r="640" spans="1:35" ht="14.25" customHeight="1" x14ac:dyDescent="0.3">
      <c r="A640" s="2"/>
      <c r="B640" s="1"/>
      <c r="C640" s="2"/>
      <c r="D640" s="2"/>
      <c r="E640" s="2"/>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461"/>
      <c r="AF640" s="1"/>
      <c r="AG640" s="1"/>
      <c r="AH640" s="1"/>
      <c r="AI640" s="1"/>
    </row>
    <row r="641" spans="1:35" ht="14.25" customHeight="1" x14ac:dyDescent="0.3">
      <c r="A641" s="2"/>
      <c r="B641" s="1"/>
      <c r="C641" s="2"/>
      <c r="D641" s="2"/>
      <c r="E641" s="2"/>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461"/>
      <c r="AF641" s="1"/>
      <c r="AG641" s="1"/>
      <c r="AH641" s="1"/>
      <c r="AI641" s="1"/>
    </row>
    <row r="642" spans="1:35" ht="14.25" customHeight="1" x14ac:dyDescent="0.3">
      <c r="A642" s="2"/>
      <c r="B642" s="1"/>
      <c r="C642" s="2"/>
      <c r="D642" s="2"/>
      <c r="E642" s="2"/>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461"/>
      <c r="AF642" s="1"/>
      <c r="AG642" s="1"/>
      <c r="AH642" s="1"/>
      <c r="AI642" s="1"/>
    </row>
    <row r="643" spans="1:35" ht="14.25" customHeight="1" x14ac:dyDescent="0.3">
      <c r="A643" s="2"/>
      <c r="B643" s="1"/>
      <c r="C643" s="2"/>
      <c r="D643" s="2"/>
      <c r="E643" s="2"/>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461"/>
      <c r="AF643" s="1"/>
      <c r="AG643" s="1"/>
      <c r="AH643" s="1"/>
      <c r="AI643" s="1"/>
    </row>
    <row r="644" spans="1:35" ht="14.25" customHeight="1" x14ac:dyDescent="0.3">
      <c r="A644" s="2"/>
      <c r="B644" s="1"/>
      <c r="C644" s="2"/>
      <c r="D644" s="2"/>
      <c r="E644" s="2"/>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461"/>
      <c r="AF644" s="1"/>
      <c r="AG644" s="1"/>
      <c r="AH644" s="1"/>
      <c r="AI644" s="1"/>
    </row>
    <row r="645" spans="1:35" ht="14.25" customHeight="1" x14ac:dyDescent="0.3">
      <c r="A645" s="2"/>
      <c r="B645" s="1"/>
      <c r="C645" s="2"/>
      <c r="D645" s="2"/>
      <c r="E645" s="2"/>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461"/>
      <c r="AF645" s="1"/>
      <c r="AG645" s="1"/>
      <c r="AH645" s="1"/>
      <c r="AI645" s="1"/>
    </row>
    <row r="646" spans="1:35" ht="14.25" customHeight="1" x14ac:dyDescent="0.3">
      <c r="A646" s="2"/>
      <c r="B646" s="1"/>
      <c r="C646" s="2"/>
      <c r="D646" s="2"/>
      <c r="E646" s="2"/>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461"/>
      <c r="AF646" s="1"/>
      <c r="AG646" s="1"/>
      <c r="AH646" s="1"/>
      <c r="AI646" s="1"/>
    </row>
    <row r="647" spans="1:35" ht="14.25" customHeight="1" x14ac:dyDescent="0.3">
      <c r="A647" s="2"/>
      <c r="B647" s="1"/>
      <c r="C647" s="2"/>
      <c r="D647" s="2"/>
      <c r="E647" s="2"/>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461"/>
      <c r="AF647" s="1"/>
      <c r="AG647" s="1"/>
      <c r="AH647" s="1"/>
      <c r="AI647" s="1"/>
    </row>
    <row r="648" spans="1:35" ht="14.25" customHeight="1" x14ac:dyDescent="0.3">
      <c r="A648" s="2"/>
      <c r="B648" s="1"/>
      <c r="C648" s="2"/>
      <c r="D648" s="2"/>
      <c r="E648" s="2"/>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461"/>
      <c r="AF648" s="1"/>
      <c r="AG648" s="1"/>
      <c r="AH648" s="1"/>
      <c r="AI648" s="1"/>
    </row>
    <row r="649" spans="1:35" ht="14.25" customHeight="1" x14ac:dyDescent="0.3">
      <c r="A649" s="2"/>
      <c r="B649" s="1"/>
      <c r="C649" s="2"/>
      <c r="D649" s="2"/>
      <c r="E649" s="2"/>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461"/>
      <c r="AF649" s="1"/>
      <c r="AG649" s="1"/>
      <c r="AH649" s="1"/>
      <c r="AI649" s="1"/>
    </row>
    <row r="650" spans="1:35" ht="14.25" customHeight="1" x14ac:dyDescent="0.3">
      <c r="A650" s="2"/>
      <c r="B650" s="1"/>
      <c r="C650" s="2"/>
      <c r="D650" s="2"/>
      <c r="E650" s="2"/>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461"/>
      <c r="AF650" s="1"/>
      <c r="AG650" s="1"/>
      <c r="AH650" s="1"/>
      <c r="AI650" s="1"/>
    </row>
    <row r="651" spans="1:35" ht="14.25" customHeight="1" x14ac:dyDescent="0.3">
      <c r="A651" s="2"/>
      <c r="B651" s="1"/>
      <c r="C651" s="2"/>
      <c r="D651" s="2"/>
      <c r="E651" s="2"/>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461"/>
      <c r="AF651" s="1"/>
      <c r="AG651" s="1"/>
      <c r="AH651" s="1"/>
      <c r="AI651" s="1"/>
    </row>
    <row r="652" spans="1:35" ht="14.25" customHeight="1" x14ac:dyDescent="0.3">
      <c r="A652" s="2"/>
      <c r="B652" s="1"/>
      <c r="C652" s="2"/>
      <c r="D652" s="2"/>
      <c r="E652" s="2"/>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461"/>
      <c r="AF652" s="1"/>
      <c r="AG652" s="1"/>
      <c r="AH652" s="1"/>
      <c r="AI652" s="1"/>
    </row>
    <row r="653" spans="1:35" ht="14.25" customHeight="1" x14ac:dyDescent="0.3">
      <c r="A653" s="2"/>
      <c r="B653" s="1"/>
      <c r="C653" s="2"/>
      <c r="D653" s="2"/>
      <c r="E653" s="2"/>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461"/>
      <c r="AF653" s="1"/>
      <c r="AG653" s="1"/>
      <c r="AH653" s="1"/>
      <c r="AI653" s="1"/>
    </row>
    <row r="654" spans="1:35" ht="14.25" customHeight="1" x14ac:dyDescent="0.3">
      <c r="A654" s="2"/>
      <c r="B654" s="1"/>
      <c r="C654" s="2"/>
      <c r="D654" s="2"/>
      <c r="E654" s="2"/>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461"/>
      <c r="AF654" s="1"/>
      <c r="AG654" s="1"/>
      <c r="AH654" s="1"/>
      <c r="AI654" s="1"/>
    </row>
    <row r="655" spans="1:35" ht="14.25" customHeight="1" x14ac:dyDescent="0.3">
      <c r="A655" s="2"/>
      <c r="B655" s="1"/>
      <c r="C655" s="2"/>
      <c r="D655" s="2"/>
      <c r="E655" s="2"/>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461"/>
      <c r="AF655" s="1"/>
      <c r="AG655" s="1"/>
      <c r="AH655" s="1"/>
      <c r="AI655" s="1"/>
    </row>
    <row r="656" spans="1:35" ht="14.25" customHeight="1" x14ac:dyDescent="0.3">
      <c r="A656" s="2"/>
      <c r="B656" s="1"/>
      <c r="C656" s="2"/>
      <c r="D656" s="2"/>
      <c r="E656" s="2"/>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461"/>
      <c r="AF656" s="1"/>
      <c r="AG656" s="1"/>
      <c r="AH656" s="1"/>
      <c r="AI656" s="1"/>
    </row>
    <row r="657" spans="1:35" ht="14.25" customHeight="1" x14ac:dyDescent="0.3">
      <c r="A657" s="2"/>
      <c r="B657" s="1"/>
      <c r="C657" s="2"/>
      <c r="D657" s="2"/>
      <c r="E657" s="2"/>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461"/>
      <c r="AF657" s="1"/>
      <c r="AG657" s="1"/>
      <c r="AH657" s="1"/>
      <c r="AI657" s="1"/>
    </row>
    <row r="658" spans="1:35" ht="14.25" customHeight="1" x14ac:dyDescent="0.3">
      <c r="A658" s="2"/>
      <c r="B658" s="1"/>
      <c r="C658" s="2"/>
      <c r="D658" s="2"/>
      <c r="E658" s="2"/>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461"/>
      <c r="AF658" s="1"/>
      <c r="AG658" s="1"/>
      <c r="AH658" s="1"/>
      <c r="AI658" s="1"/>
    </row>
    <row r="659" spans="1:35" ht="14.25" customHeight="1" x14ac:dyDescent="0.3">
      <c r="A659" s="2"/>
      <c r="B659" s="1"/>
      <c r="C659" s="2"/>
      <c r="D659" s="2"/>
      <c r="E659" s="2"/>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461"/>
      <c r="AF659" s="1"/>
      <c r="AG659" s="1"/>
      <c r="AH659" s="1"/>
      <c r="AI659" s="1"/>
    </row>
    <row r="660" spans="1:35" ht="14.25" customHeight="1" x14ac:dyDescent="0.3">
      <c r="A660" s="2"/>
      <c r="B660" s="1"/>
      <c r="C660" s="2"/>
      <c r="D660" s="2"/>
      <c r="E660" s="2"/>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461"/>
      <c r="AF660" s="1"/>
      <c r="AG660" s="1"/>
      <c r="AH660" s="1"/>
      <c r="AI660" s="1"/>
    </row>
    <row r="661" spans="1:35" ht="14.25" customHeight="1" x14ac:dyDescent="0.3">
      <c r="A661" s="2"/>
      <c r="B661" s="1"/>
      <c r="C661" s="2"/>
      <c r="D661" s="2"/>
      <c r="E661" s="2"/>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461"/>
      <c r="AF661" s="1"/>
      <c r="AG661" s="1"/>
      <c r="AH661" s="1"/>
      <c r="AI661" s="1"/>
    </row>
    <row r="662" spans="1:35" ht="14.25" customHeight="1" x14ac:dyDescent="0.3">
      <c r="A662" s="2"/>
      <c r="B662" s="1"/>
      <c r="C662" s="2"/>
      <c r="D662" s="2"/>
      <c r="E662" s="2"/>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461"/>
      <c r="AF662" s="1"/>
      <c r="AG662" s="1"/>
      <c r="AH662" s="1"/>
      <c r="AI662" s="1"/>
    </row>
    <row r="663" spans="1:35" ht="14.25" customHeight="1" x14ac:dyDescent="0.3">
      <c r="A663" s="2"/>
      <c r="B663" s="1"/>
      <c r="C663" s="2"/>
      <c r="D663" s="2"/>
      <c r="E663" s="2"/>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461"/>
      <c r="AF663" s="1"/>
      <c r="AG663" s="1"/>
      <c r="AH663" s="1"/>
      <c r="AI663" s="1"/>
    </row>
    <row r="664" spans="1:35" ht="14.25" customHeight="1" x14ac:dyDescent="0.3">
      <c r="A664" s="2"/>
      <c r="B664" s="1"/>
      <c r="C664" s="2"/>
      <c r="D664" s="2"/>
      <c r="E664" s="2"/>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461"/>
      <c r="AF664" s="1"/>
      <c r="AG664" s="1"/>
      <c r="AH664" s="1"/>
      <c r="AI664" s="1"/>
    </row>
    <row r="665" spans="1:35" ht="14.25" customHeight="1" x14ac:dyDescent="0.3">
      <c r="A665" s="2"/>
      <c r="B665" s="1"/>
      <c r="C665" s="2"/>
      <c r="D665" s="2"/>
      <c r="E665" s="2"/>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461"/>
      <c r="AF665" s="1"/>
      <c r="AG665" s="1"/>
      <c r="AH665" s="1"/>
      <c r="AI665" s="1"/>
    </row>
    <row r="666" spans="1:35" ht="14.25" customHeight="1" x14ac:dyDescent="0.3">
      <c r="A666" s="2"/>
      <c r="B666" s="1"/>
      <c r="C666" s="2"/>
      <c r="D666" s="2"/>
      <c r="E666" s="2"/>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461"/>
      <c r="AF666" s="1"/>
      <c r="AG666" s="1"/>
      <c r="AH666" s="1"/>
      <c r="AI666" s="1"/>
    </row>
    <row r="667" spans="1:35" ht="14.25" customHeight="1" x14ac:dyDescent="0.3">
      <c r="A667" s="2"/>
      <c r="B667" s="1"/>
      <c r="C667" s="2"/>
      <c r="D667" s="2"/>
      <c r="E667" s="2"/>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461"/>
      <c r="AF667" s="1"/>
      <c r="AG667" s="1"/>
      <c r="AH667" s="1"/>
      <c r="AI667" s="1"/>
    </row>
    <row r="668" spans="1:35" ht="14.25" customHeight="1" x14ac:dyDescent="0.3">
      <c r="A668" s="2"/>
      <c r="B668" s="1"/>
      <c r="C668" s="2"/>
      <c r="D668" s="2"/>
      <c r="E668" s="2"/>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461"/>
      <c r="AF668" s="1"/>
      <c r="AG668" s="1"/>
      <c r="AH668" s="1"/>
      <c r="AI668" s="1"/>
    </row>
    <row r="669" spans="1:35" ht="14.25" customHeight="1" x14ac:dyDescent="0.3">
      <c r="A669" s="2"/>
      <c r="B669" s="1"/>
      <c r="C669" s="2"/>
      <c r="D669" s="2"/>
      <c r="E669" s="2"/>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461"/>
      <c r="AF669" s="1"/>
      <c r="AG669" s="1"/>
      <c r="AH669" s="1"/>
      <c r="AI669" s="1"/>
    </row>
    <row r="670" spans="1:35" ht="14.25" customHeight="1" x14ac:dyDescent="0.3">
      <c r="A670" s="2"/>
      <c r="B670" s="1"/>
      <c r="C670" s="2"/>
      <c r="D670" s="2"/>
      <c r="E670" s="2"/>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461"/>
      <c r="AF670" s="1"/>
      <c r="AG670" s="1"/>
      <c r="AH670" s="1"/>
      <c r="AI670" s="1"/>
    </row>
    <row r="671" spans="1:35" ht="14.25" customHeight="1" x14ac:dyDescent="0.3">
      <c r="A671" s="2"/>
      <c r="B671" s="1"/>
      <c r="C671" s="2"/>
      <c r="D671" s="2"/>
      <c r="E671" s="2"/>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461"/>
      <c r="AF671" s="1"/>
      <c r="AG671" s="1"/>
      <c r="AH671" s="1"/>
      <c r="AI671" s="1"/>
    </row>
    <row r="672" spans="1:35" ht="14.25" customHeight="1" x14ac:dyDescent="0.3">
      <c r="A672" s="2"/>
      <c r="B672" s="1"/>
      <c r="C672" s="2"/>
      <c r="D672" s="2"/>
      <c r="E672" s="2"/>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461"/>
      <c r="AF672" s="1"/>
      <c r="AG672" s="1"/>
      <c r="AH672" s="1"/>
      <c r="AI672" s="1"/>
    </row>
    <row r="673" spans="1:35" ht="14.25" customHeight="1" x14ac:dyDescent="0.3">
      <c r="A673" s="2"/>
      <c r="B673" s="1"/>
      <c r="C673" s="2"/>
      <c r="D673" s="2"/>
      <c r="E673" s="2"/>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461"/>
      <c r="AF673" s="1"/>
      <c r="AG673" s="1"/>
      <c r="AH673" s="1"/>
      <c r="AI673" s="1"/>
    </row>
    <row r="674" spans="1:35" ht="14.25" customHeight="1" x14ac:dyDescent="0.3">
      <c r="A674" s="2"/>
      <c r="B674" s="1"/>
      <c r="C674" s="2"/>
      <c r="D674" s="2"/>
      <c r="E674" s="2"/>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461"/>
      <c r="AF674" s="1"/>
      <c r="AG674" s="1"/>
      <c r="AH674" s="1"/>
      <c r="AI674" s="1"/>
    </row>
    <row r="675" spans="1:35" ht="14.25" customHeight="1" x14ac:dyDescent="0.3">
      <c r="A675" s="2"/>
      <c r="B675" s="1"/>
      <c r="C675" s="2"/>
      <c r="D675" s="2"/>
      <c r="E675" s="2"/>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461"/>
      <c r="AF675" s="1"/>
      <c r="AG675" s="1"/>
      <c r="AH675" s="1"/>
      <c r="AI675" s="1"/>
    </row>
    <row r="676" spans="1:35" ht="14.25" customHeight="1" x14ac:dyDescent="0.3">
      <c r="A676" s="2"/>
      <c r="B676" s="1"/>
      <c r="C676" s="2"/>
      <c r="D676" s="2"/>
      <c r="E676" s="2"/>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461"/>
      <c r="AF676" s="1"/>
      <c r="AG676" s="1"/>
      <c r="AH676" s="1"/>
      <c r="AI676" s="1"/>
    </row>
    <row r="677" spans="1:35" ht="14.25" customHeight="1" x14ac:dyDescent="0.3">
      <c r="A677" s="2"/>
      <c r="B677" s="1"/>
      <c r="C677" s="2"/>
      <c r="D677" s="2"/>
      <c r="E677" s="2"/>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461"/>
      <c r="AF677" s="1"/>
      <c r="AG677" s="1"/>
      <c r="AH677" s="1"/>
      <c r="AI677" s="1"/>
    </row>
    <row r="678" spans="1:35" ht="14.25" customHeight="1" x14ac:dyDescent="0.3">
      <c r="A678" s="2"/>
      <c r="B678" s="1"/>
      <c r="C678" s="2"/>
      <c r="D678" s="2"/>
      <c r="E678" s="2"/>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461"/>
      <c r="AF678" s="1"/>
      <c r="AG678" s="1"/>
      <c r="AH678" s="1"/>
      <c r="AI678" s="1"/>
    </row>
    <row r="679" spans="1:35" ht="14.25" customHeight="1" x14ac:dyDescent="0.3">
      <c r="A679" s="2"/>
      <c r="B679" s="1"/>
      <c r="C679" s="2"/>
      <c r="D679" s="2"/>
      <c r="E679" s="2"/>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461"/>
      <c r="AF679" s="1"/>
      <c r="AG679" s="1"/>
      <c r="AH679" s="1"/>
      <c r="AI679" s="1"/>
    </row>
    <row r="680" spans="1:35" ht="14.25" customHeight="1" x14ac:dyDescent="0.3">
      <c r="A680" s="2"/>
      <c r="B680" s="1"/>
      <c r="C680" s="2"/>
      <c r="D680" s="2"/>
      <c r="E680" s="2"/>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461"/>
      <c r="AF680" s="1"/>
      <c r="AG680" s="1"/>
      <c r="AH680" s="1"/>
      <c r="AI680" s="1"/>
    </row>
    <row r="681" spans="1:35" ht="14.25" customHeight="1" x14ac:dyDescent="0.3">
      <c r="A681" s="2"/>
      <c r="B681" s="1"/>
      <c r="C681" s="2"/>
      <c r="D681" s="2"/>
      <c r="E681" s="2"/>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461"/>
      <c r="AF681" s="1"/>
      <c r="AG681" s="1"/>
      <c r="AH681" s="1"/>
      <c r="AI681" s="1"/>
    </row>
    <row r="682" spans="1:35" ht="14.25" customHeight="1" x14ac:dyDescent="0.3">
      <c r="A682" s="2"/>
      <c r="B682" s="1"/>
      <c r="C682" s="2"/>
      <c r="D682" s="2"/>
      <c r="E682" s="2"/>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461"/>
      <c r="AF682" s="1"/>
      <c r="AG682" s="1"/>
      <c r="AH682" s="1"/>
      <c r="AI682" s="1"/>
    </row>
    <row r="683" spans="1:35" ht="14.25" customHeight="1" x14ac:dyDescent="0.3">
      <c r="A683" s="2"/>
      <c r="B683" s="1"/>
      <c r="C683" s="2"/>
      <c r="D683" s="2"/>
      <c r="E683" s="2"/>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461"/>
      <c r="AF683" s="1"/>
      <c r="AG683" s="1"/>
      <c r="AH683" s="1"/>
      <c r="AI683" s="1"/>
    </row>
    <row r="684" spans="1:35" ht="14.25" customHeight="1" x14ac:dyDescent="0.3">
      <c r="A684" s="2"/>
      <c r="B684" s="1"/>
      <c r="C684" s="2"/>
      <c r="D684" s="2"/>
      <c r="E684" s="2"/>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461"/>
      <c r="AF684" s="1"/>
      <c r="AG684" s="1"/>
      <c r="AH684" s="1"/>
      <c r="AI684" s="1"/>
    </row>
    <row r="685" spans="1:35" ht="14.25" customHeight="1" x14ac:dyDescent="0.3">
      <c r="A685" s="2"/>
      <c r="B685" s="1"/>
      <c r="C685" s="2"/>
      <c r="D685" s="2"/>
      <c r="E685" s="2"/>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461"/>
      <c r="AF685" s="1"/>
      <c r="AG685" s="1"/>
      <c r="AH685" s="1"/>
      <c r="AI685" s="1"/>
    </row>
    <row r="686" spans="1:35" ht="14.25" customHeight="1" x14ac:dyDescent="0.3">
      <c r="A686" s="2"/>
      <c r="B686" s="1"/>
      <c r="C686" s="2"/>
      <c r="D686" s="2"/>
      <c r="E686" s="2"/>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461"/>
      <c r="AF686" s="1"/>
      <c r="AG686" s="1"/>
      <c r="AH686" s="1"/>
      <c r="AI686" s="1"/>
    </row>
    <row r="687" spans="1:35" ht="14.25" customHeight="1" x14ac:dyDescent="0.3">
      <c r="A687" s="2"/>
      <c r="B687" s="1"/>
      <c r="C687" s="2"/>
      <c r="D687" s="2"/>
      <c r="E687" s="2"/>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461"/>
      <c r="AF687" s="1"/>
      <c r="AG687" s="1"/>
      <c r="AH687" s="1"/>
      <c r="AI687" s="1"/>
    </row>
    <row r="688" spans="1:35" ht="14.25" customHeight="1" x14ac:dyDescent="0.3">
      <c r="A688" s="2"/>
      <c r="B688" s="1"/>
      <c r="C688" s="2"/>
      <c r="D688" s="2"/>
      <c r="E688" s="2"/>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461"/>
      <c r="AF688" s="1"/>
      <c r="AG688" s="1"/>
      <c r="AH688" s="1"/>
      <c r="AI688" s="1"/>
    </row>
    <row r="689" spans="1:35" ht="14.25" customHeight="1" x14ac:dyDescent="0.3">
      <c r="A689" s="2"/>
      <c r="B689" s="1"/>
      <c r="C689" s="2"/>
      <c r="D689" s="2"/>
      <c r="E689" s="2"/>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461"/>
      <c r="AF689" s="1"/>
      <c r="AG689" s="1"/>
      <c r="AH689" s="1"/>
      <c r="AI689" s="1"/>
    </row>
    <row r="690" spans="1:35" ht="14.25" customHeight="1" x14ac:dyDescent="0.3">
      <c r="A690" s="2"/>
      <c r="B690" s="1"/>
      <c r="C690" s="2"/>
      <c r="D690" s="2"/>
      <c r="E690" s="2"/>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461"/>
      <c r="AF690" s="1"/>
      <c r="AG690" s="1"/>
      <c r="AH690" s="1"/>
      <c r="AI690" s="1"/>
    </row>
    <row r="691" spans="1:35" ht="14.25" customHeight="1" x14ac:dyDescent="0.3">
      <c r="A691" s="2"/>
      <c r="B691" s="1"/>
      <c r="C691" s="2"/>
      <c r="D691" s="2"/>
      <c r="E691" s="2"/>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461"/>
      <c r="AF691" s="1"/>
      <c r="AG691" s="1"/>
      <c r="AH691" s="1"/>
      <c r="AI691" s="1"/>
    </row>
    <row r="692" spans="1:35" ht="14.25" customHeight="1" x14ac:dyDescent="0.3">
      <c r="A692" s="2"/>
      <c r="B692" s="1"/>
      <c r="C692" s="2"/>
      <c r="D692" s="2"/>
      <c r="E692" s="2"/>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461"/>
      <c r="AF692" s="1"/>
      <c r="AG692" s="1"/>
      <c r="AH692" s="1"/>
      <c r="AI692" s="1"/>
    </row>
    <row r="693" spans="1:35" ht="14.25" customHeight="1" x14ac:dyDescent="0.3">
      <c r="A693" s="2"/>
      <c r="B693" s="1"/>
      <c r="C693" s="2"/>
      <c r="D693" s="2"/>
      <c r="E693" s="2"/>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461"/>
      <c r="AF693" s="1"/>
      <c r="AG693" s="1"/>
      <c r="AH693" s="1"/>
      <c r="AI693" s="1"/>
    </row>
    <row r="694" spans="1:35" ht="14.25" customHeight="1" x14ac:dyDescent="0.3">
      <c r="A694" s="2"/>
      <c r="B694" s="1"/>
      <c r="C694" s="2"/>
      <c r="D694" s="2"/>
      <c r="E694" s="2"/>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461"/>
      <c r="AF694" s="1"/>
      <c r="AG694" s="1"/>
      <c r="AH694" s="1"/>
      <c r="AI694" s="1"/>
    </row>
    <row r="695" spans="1:35" ht="14.25" customHeight="1" x14ac:dyDescent="0.3">
      <c r="A695" s="2"/>
      <c r="B695" s="1"/>
      <c r="C695" s="2"/>
      <c r="D695" s="2"/>
      <c r="E695" s="2"/>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461"/>
      <c r="AF695" s="1"/>
      <c r="AG695" s="1"/>
      <c r="AH695" s="1"/>
      <c r="AI695" s="1"/>
    </row>
    <row r="696" spans="1:35" ht="14.25" customHeight="1" x14ac:dyDescent="0.3">
      <c r="A696" s="2"/>
      <c r="B696" s="1"/>
      <c r="C696" s="2"/>
      <c r="D696" s="2"/>
      <c r="E696" s="2"/>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461"/>
      <c r="AF696" s="1"/>
      <c r="AG696" s="1"/>
      <c r="AH696" s="1"/>
      <c r="AI696" s="1"/>
    </row>
    <row r="697" spans="1:35" ht="14.25" customHeight="1" x14ac:dyDescent="0.3">
      <c r="A697" s="2"/>
      <c r="B697" s="1"/>
      <c r="C697" s="2"/>
      <c r="D697" s="2"/>
      <c r="E697" s="2"/>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461"/>
      <c r="AF697" s="1"/>
      <c r="AG697" s="1"/>
      <c r="AH697" s="1"/>
      <c r="AI697" s="1"/>
    </row>
    <row r="698" spans="1:35" ht="14.25" customHeight="1" x14ac:dyDescent="0.3">
      <c r="A698" s="2"/>
      <c r="B698" s="1"/>
      <c r="C698" s="2"/>
      <c r="D698" s="2"/>
      <c r="E698" s="2"/>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461"/>
      <c r="AF698" s="1"/>
      <c r="AG698" s="1"/>
      <c r="AH698" s="1"/>
      <c r="AI698" s="1"/>
    </row>
    <row r="699" spans="1:35" ht="14.25" customHeight="1" x14ac:dyDescent="0.3">
      <c r="A699" s="2"/>
      <c r="B699" s="1"/>
      <c r="C699" s="2"/>
      <c r="D699" s="2"/>
      <c r="E699" s="2"/>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461"/>
      <c r="AF699" s="1"/>
      <c r="AG699" s="1"/>
      <c r="AH699" s="1"/>
      <c r="AI699" s="1"/>
    </row>
    <row r="700" spans="1:35" ht="14.25" customHeight="1" x14ac:dyDescent="0.3">
      <c r="A700" s="2"/>
      <c r="B700" s="1"/>
      <c r="C700" s="2"/>
      <c r="D700" s="2"/>
      <c r="E700" s="2"/>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461"/>
      <c r="AF700" s="1"/>
      <c r="AG700" s="1"/>
      <c r="AH700" s="1"/>
      <c r="AI700" s="1"/>
    </row>
    <row r="701" spans="1:35" ht="14.25" customHeight="1" x14ac:dyDescent="0.3">
      <c r="A701" s="2"/>
      <c r="B701" s="1"/>
      <c r="C701" s="2"/>
      <c r="D701" s="2"/>
      <c r="E701" s="2"/>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461"/>
      <c r="AF701" s="1"/>
      <c r="AG701" s="1"/>
      <c r="AH701" s="1"/>
      <c r="AI701" s="1"/>
    </row>
    <row r="702" spans="1:35" ht="14.25" customHeight="1" x14ac:dyDescent="0.3">
      <c r="A702" s="2"/>
      <c r="B702" s="1"/>
      <c r="C702" s="2"/>
      <c r="D702" s="2"/>
      <c r="E702" s="2"/>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461"/>
      <c r="AF702" s="1"/>
      <c r="AG702" s="1"/>
      <c r="AH702" s="1"/>
      <c r="AI702" s="1"/>
    </row>
    <row r="703" spans="1:35" ht="14.25" customHeight="1" x14ac:dyDescent="0.3">
      <c r="A703" s="2"/>
      <c r="B703" s="1"/>
      <c r="C703" s="2"/>
      <c r="D703" s="2"/>
      <c r="E703" s="2"/>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461"/>
      <c r="AF703" s="1"/>
      <c r="AG703" s="1"/>
      <c r="AH703" s="1"/>
      <c r="AI703" s="1"/>
    </row>
    <row r="704" spans="1:35" ht="14.25" customHeight="1" x14ac:dyDescent="0.3">
      <c r="A704" s="2"/>
      <c r="B704" s="1"/>
      <c r="C704" s="2"/>
      <c r="D704" s="2"/>
      <c r="E704" s="2"/>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461"/>
      <c r="AF704" s="1"/>
      <c r="AG704" s="1"/>
      <c r="AH704" s="1"/>
      <c r="AI704" s="1"/>
    </row>
    <row r="705" spans="1:35" ht="14.25" customHeight="1" x14ac:dyDescent="0.3">
      <c r="A705" s="2"/>
      <c r="B705" s="1"/>
      <c r="C705" s="2"/>
      <c r="D705" s="2"/>
      <c r="E705" s="2"/>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461"/>
      <c r="AF705" s="1"/>
      <c r="AG705" s="1"/>
      <c r="AH705" s="1"/>
      <c r="AI705" s="1"/>
    </row>
    <row r="706" spans="1:35" ht="14.25" customHeight="1" x14ac:dyDescent="0.3">
      <c r="A706" s="2"/>
      <c r="B706" s="1"/>
      <c r="C706" s="2"/>
      <c r="D706" s="2"/>
      <c r="E706" s="2"/>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461"/>
      <c r="AF706" s="1"/>
      <c r="AG706" s="1"/>
      <c r="AH706" s="1"/>
      <c r="AI706" s="1"/>
    </row>
    <row r="707" spans="1:35" ht="14.25" customHeight="1" x14ac:dyDescent="0.3">
      <c r="A707" s="2"/>
      <c r="B707" s="1"/>
      <c r="C707" s="2"/>
      <c r="D707" s="2"/>
      <c r="E707" s="2"/>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461"/>
      <c r="AF707" s="1"/>
      <c r="AG707" s="1"/>
      <c r="AH707" s="1"/>
      <c r="AI707" s="1"/>
    </row>
    <row r="708" spans="1:35" ht="14.25" customHeight="1" x14ac:dyDescent="0.3">
      <c r="A708" s="2"/>
      <c r="B708" s="1"/>
      <c r="C708" s="2"/>
      <c r="D708" s="2"/>
      <c r="E708" s="2"/>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461"/>
      <c r="AF708" s="1"/>
      <c r="AG708" s="1"/>
      <c r="AH708" s="1"/>
      <c r="AI708" s="1"/>
    </row>
    <row r="709" spans="1:35" ht="14.25" customHeight="1" x14ac:dyDescent="0.3">
      <c r="A709" s="2"/>
      <c r="B709" s="1"/>
      <c r="C709" s="2"/>
      <c r="D709" s="2"/>
      <c r="E709" s="2"/>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461"/>
      <c r="AF709" s="1"/>
      <c r="AG709" s="1"/>
      <c r="AH709" s="1"/>
      <c r="AI709" s="1"/>
    </row>
    <row r="710" spans="1:35" ht="14.25" customHeight="1" x14ac:dyDescent="0.3">
      <c r="A710" s="2"/>
      <c r="B710" s="1"/>
      <c r="C710" s="2"/>
      <c r="D710" s="2"/>
      <c r="E710" s="2"/>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461"/>
      <c r="AF710" s="1"/>
      <c r="AG710" s="1"/>
      <c r="AH710" s="1"/>
      <c r="AI710" s="1"/>
    </row>
    <row r="711" spans="1:35" ht="14.25" customHeight="1" x14ac:dyDescent="0.3">
      <c r="A711" s="2"/>
      <c r="B711" s="1"/>
      <c r="C711" s="2"/>
      <c r="D711" s="2"/>
      <c r="E711" s="2"/>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461"/>
      <c r="AF711" s="1"/>
      <c r="AG711" s="1"/>
      <c r="AH711" s="1"/>
      <c r="AI711" s="1"/>
    </row>
    <row r="712" spans="1:35" ht="14.25" customHeight="1" x14ac:dyDescent="0.3">
      <c r="A712" s="2"/>
      <c r="B712" s="1"/>
      <c r="C712" s="2"/>
      <c r="D712" s="2"/>
      <c r="E712" s="2"/>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461"/>
      <c r="AF712" s="1"/>
      <c r="AG712" s="1"/>
      <c r="AH712" s="1"/>
      <c r="AI712" s="1"/>
    </row>
    <row r="713" spans="1:35" ht="14.25" customHeight="1" x14ac:dyDescent="0.3">
      <c r="A713" s="2"/>
      <c r="B713" s="1"/>
      <c r="C713" s="2"/>
      <c r="D713" s="2"/>
      <c r="E713" s="2"/>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461"/>
      <c r="AF713" s="1"/>
      <c r="AG713" s="1"/>
      <c r="AH713" s="1"/>
      <c r="AI713" s="1"/>
    </row>
    <row r="714" spans="1:35" ht="14.25" customHeight="1" x14ac:dyDescent="0.3">
      <c r="A714" s="2"/>
      <c r="B714" s="1"/>
      <c r="C714" s="2"/>
      <c r="D714" s="2"/>
      <c r="E714" s="2"/>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461"/>
      <c r="AF714" s="1"/>
      <c r="AG714" s="1"/>
      <c r="AH714" s="1"/>
      <c r="AI714" s="1"/>
    </row>
    <row r="715" spans="1:35" ht="14.25" customHeight="1" x14ac:dyDescent="0.3">
      <c r="A715" s="2"/>
      <c r="B715" s="1"/>
      <c r="C715" s="2"/>
      <c r="D715" s="2"/>
      <c r="E715" s="2"/>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461"/>
      <c r="AF715" s="1"/>
      <c r="AG715" s="1"/>
      <c r="AH715" s="1"/>
      <c r="AI715" s="1"/>
    </row>
    <row r="716" spans="1:35" ht="14.25" customHeight="1" x14ac:dyDescent="0.3">
      <c r="A716" s="2"/>
      <c r="B716" s="1"/>
      <c r="C716" s="2"/>
      <c r="D716" s="2"/>
      <c r="E716" s="2"/>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461"/>
      <c r="AF716" s="1"/>
      <c r="AG716" s="1"/>
      <c r="AH716" s="1"/>
      <c r="AI716" s="1"/>
    </row>
    <row r="717" spans="1:35" ht="14.25" customHeight="1" x14ac:dyDescent="0.3">
      <c r="A717" s="2"/>
      <c r="B717" s="1"/>
      <c r="C717" s="2"/>
      <c r="D717" s="2"/>
      <c r="E717" s="2"/>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461"/>
      <c r="AF717" s="1"/>
      <c r="AG717" s="1"/>
      <c r="AH717" s="1"/>
      <c r="AI717" s="1"/>
    </row>
    <row r="718" spans="1:35" ht="14.25" customHeight="1" x14ac:dyDescent="0.3">
      <c r="A718" s="2"/>
      <c r="B718" s="1"/>
      <c r="C718" s="2"/>
      <c r="D718" s="2"/>
      <c r="E718" s="2"/>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461"/>
      <c r="AF718" s="1"/>
      <c r="AG718" s="1"/>
      <c r="AH718" s="1"/>
      <c r="AI718" s="1"/>
    </row>
    <row r="719" spans="1:35" ht="14.25" customHeight="1" x14ac:dyDescent="0.3">
      <c r="A719" s="2"/>
      <c r="B719" s="1"/>
      <c r="C719" s="2"/>
      <c r="D719" s="2"/>
      <c r="E719" s="2"/>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461"/>
      <c r="AF719" s="1"/>
      <c r="AG719" s="1"/>
      <c r="AH719" s="1"/>
      <c r="AI719" s="1"/>
    </row>
    <row r="720" spans="1:35" ht="14.25" customHeight="1" x14ac:dyDescent="0.3">
      <c r="A720" s="2"/>
      <c r="B720" s="1"/>
      <c r="C720" s="2"/>
      <c r="D720" s="2"/>
      <c r="E720" s="2"/>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461"/>
      <c r="AF720" s="1"/>
      <c r="AG720" s="1"/>
      <c r="AH720" s="1"/>
      <c r="AI720" s="1"/>
    </row>
    <row r="721" spans="1:35" ht="14.25" customHeight="1" x14ac:dyDescent="0.3">
      <c r="A721" s="2"/>
      <c r="B721" s="1"/>
      <c r="C721" s="2"/>
      <c r="D721" s="2"/>
      <c r="E721" s="2"/>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461"/>
      <c r="AF721" s="1"/>
      <c r="AG721" s="1"/>
      <c r="AH721" s="1"/>
      <c r="AI721" s="1"/>
    </row>
    <row r="722" spans="1:35" ht="14.25" customHeight="1" x14ac:dyDescent="0.3">
      <c r="A722" s="2"/>
      <c r="B722" s="1"/>
      <c r="C722" s="2"/>
      <c r="D722" s="2"/>
      <c r="E722" s="2"/>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461"/>
      <c r="AF722" s="1"/>
      <c r="AG722" s="1"/>
      <c r="AH722" s="1"/>
      <c r="AI722" s="1"/>
    </row>
    <row r="723" spans="1:35" ht="14.25" customHeight="1" x14ac:dyDescent="0.3">
      <c r="A723" s="2"/>
      <c r="B723" s="1"/>
      <c r="C723" s="2"/>
      <c r="D723" s="2"/>
      <c r="E723" s="2"/>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461"/>
      <c r="AF723" s="1"/>
      <c r="AG723" s="1"/>
      <c r="AH723" s="1"/>
      <c r="AI723" s="1"/>
    </row>
    <row r="724" spans="1:35" ht="14.25" customHeight="1" x14ac:dyDescent="0.3">
      <c r="A724" s="2"/>
      <c r="B724" s="1"/>
      <c r="C724" s="2"/>
      <c r="D724" s="2"/>
      <c r="E724" s="2"/>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461"/>
      <c r="AF724" s="1"/>
      <c r="AG724" s="1"/>
      <c r="AH724" s="1"/>
      <c r="AI724" s="1"/>
    </row>
    <row r="725" spans="1:35" ht="14.25" customHeight="1" x14ac:dyDescent="0.3">
      <c r="A725" s="2"/>
      <c r="B725" s="1"/>
      <c r="C725" s="2"/>
      <c r="D725" s="2"/>
      <c r="E725" s="2"/>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461"/>
      <c r="AF725" s="1"/>
      <c r="AG725" s="1"/>
      <c r="AH725" s="1"/>
      <c r="AI725" s="1"/>
    </row>
    <row r="726" spans="1:35" ht="14.25" customHeight="1" x14ac:dyDescent="0.3">
      <c r="A726" s="2"/>
      <c r="B726" s="1"/>
      <c r="C726" s="2"/>
      <c r="D726" s="2"/>
      <c r="E726" s="2"/>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461"/>
      <c r="AF726" s="1"/>
      <c r="AG726" s="1"/>
      <c r="AH726" s="1"/>
      <c r="AI726" s="1"/>
    </row>
    <row r="727" spans="1:35" ht="14.25" customHeight="1" x14ac:dyDescent="0.3">
      <c r="A727" s="2"/>
      <c r="B727" s="1"/>
      <c r="C727" s="2"/>
      <c r="D727" s="2"/>
      <c r="E727" s="2"/>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461"/>
      <c r="AF727" s="1"/>
      <c r="AG727" s="1"/>
      <c r="AH727" s="1"/>
      <c r="AI727" s="1"/>
    </row>
    <row r="728" spans="1:35" ht="14.25" customHeight="1" x14ac:dyDescent="0.3">
      <c r="A728" s="2"/>
      <c r="B728" s="1"/>
      <c r="C728" s="2"/>
      <c r="D728" s="2"/>
      <c r="E728" s="2"/>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461"/>
      <c r="AF728" s="1"/>
      <c r="AG728" s="1"/>
      <c r="AH728" s="1"/>
      <c r="AI728" s="1"/>
    </row>
    <row r="729" spans="1:35" ht="14.25" customHeight="1" x14ac:dyDescent="0.3">
      <c r="A729" s="2"/>
      <c r="B729" s="1"/>
      <c r="C729" s="2"/>
      <c r="D729" s="2"/>
      <c r="E729" s="2"/>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461"/>
      <c r="AF729" s="1"/>
      <c r="AG729" s="1"/>
      <c r="AH729" s="1"/>
      <c r="AI729" s="1"/>
    </row>
    <row r="730" spans="1:35" ht="14.25" customHeight="1" x14ac:dyDescent="0.3">
      <c r="A730" s="2"/>
      <c r="B730" s="1"/>
      <c r="C730" s="2"/>
      <c r="D730" s="2"/>
      <c r="E730" s="2"/>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461"/>
      <c r="AF730" s="1"/>
      <c r="AG730" s="1"/>
      <c r="AH730" s="1"/>
      <c r="AI730" s="1"/>
    </row>
    <row r="731" spans="1:35" ht="14.25" customHeight="1" x14ac:dyDescent="0.3">
      <c r="A731" s="2"/>
      <c r="B731" s="1"/>
      <c r="C731" s="2"/>
      <c r="D731" s="2"/>
      <c r="E731" s="2"/>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461"/>
      <c r="AF731" s="1"/>
      <c r="AG731" s="1"/>
      <c r="AH731" s="1"/>
      <c r="AI731" s="1"/>
    </row>
    <row r="732" spans="1:35" ht="14.25" customHeight="1" x14ac:dyDescent="0.3">
      <c r="A732" s="2"/>
      <c r="B732" s="1"/>
      <c r="C732" s="2"/>
      <c r="D732" s="2"/>
      <c r="E732" s="2"/>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461"/>
      <c r="AF732" s="1"/>
      <c r="AG732" s="1"/>
      <c r="AH732" s="1"/>
      <c r="AI732" s="1"/>
    </row>
    <row r="733" spans="1:35" ht="14.25" customHeight="1" x14ac:dyDescent="0.3">
      <c r="A733" s="2"/>
      <c r="B733" s="1"/>
      <c r="C733" s="2"/>
      <c r="D733" s="2"/>
      <c r="E733" s="2"/>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461"/>
      <c r="AF733" s="1"/>
      <c r="AG733" s="1"/>
      <c r="AH733" s="1"/>
      <c r="AI733" s="1"/>
    </row>
    <row r="734" spans="1:35" ht="14.25" customHeight="1" x14ac:dyDescent="0.3">
      <c r="A734" s="2"/>
      <c r="B734" s="1"/>
      <c r="C734" s="2"/>
      <c r="D734" s="2"/>
      <c r="E734" s="2"/>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461"/>
      <c r="AF734" s="1"/>
      <c r="AG734" s="1"/>
      <c r="AH734" s="1"/>
      <c r="AI734" s="1"/>
    </row>
    <row r="735" spans="1:35" ht="14.25" customHeight="1" x14ac:dyDescent="0.3">
      <c r="A735" s="2"/>
      <c r="B735" s="1"/>
      <c r="C735" s="2"/>
      <c r="D735" s="2"/>
      <c r="E735" s="2"/>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461"/>
      <c r="AF735" s="1"/>
      <c r="AG735" s="1"/>
      <c r="AH735" s="1"/>
      <c r="AI735" s="1"/>
    </row>
    <row r="736" spans="1:35" ht="14.25" customHeight="1" x14ac:dyDescent="0.3">
      <c r="A736" s="2"/>
      <c r="B736" s="1"/>
      <c r="C736" s="2"/>
      <c r="D736" s="2"/>
      <c r="E736" s="2"/>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461"/>
      <c r="AF736" s="1"/>
      <c r="AG736" s="1"/>
      <c r="AH736" s="1"/>
      <c r="AI736" s="1"/>
    </row>
    <row r="737" spans="1:35" ht="14.25" customHeight="1" x14ac:dyDescent="0.3">
      <c r="A737" s="2"/>
      <c r="B737" s="1"/>
      <c r="C737" s="2"/>
      <c r="D737" s="2"/>
      <c r="E737" s="2"/>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461"/>
      <c r="AF737" s="1"/>
      <c r="AG737" s="1"/>
      <c r="AH737" s="1"/>
      <c r="AI737" s="1"/>
    </row>
    <row r="738" spans="1:35" ht="14.25" customHeight="1" x14ac:dyDescent="0.3">
      <c r="A738" s="2"/>
      <c r="B738" s="1"/>
      <c r="C738" s="2"/>
      <c r="D738" s="2"/>
      <c r="E738" s="2"/>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461"/>
      <c r="AF738" s="1"/>
      <c r="AG738" s="1"/>
      <c r="AH738" s="1"/>
      <c r="AI738" s="1"/>
    </row>
    <row r="739" spans="1:35" ht="14.25" customHeight="1" x14ac:dyDescent="0.3">
      <c r="A739" s="2"/>
      <c r="B739" s="1"/>
      <c r="C739" s="2"/>
      <c r="D739" s="2"/>
      <c r="E739" s="2"/>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461"/>
      <c r="AF739" s="1"/>
      <c r="AG739" s="1"/>
      <c r="AH739" s="1"/>
      <c r="AI739" s="1"/>
    </row>
    <row r="740" spans="1:35" ht="14.25" customHeight="1" x14ac:dyDescent="0.3">
      <c r="A740" s="2"/>
      <c r="B740" s="1"/>
      <c r="C740" s="2"/>
      <c r="D740" s="2"/>
      <c r="E740" s="2"/>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461"/>
      <c r="AF740" s="1"/>
      <c r="AG740" s="1"/>
      <c r="AH740" s="1"/>
      <c r="AI740" s="1"/>
    </row>
    <row r="741" spans="1:35" ht="14.25" customHeight="1" x14ac:dyDescent="0.3">
      <c r="A741" s="2"/>
      <c r="B741" s="1"/>
      <c r="C741" s="2"/>
      <c r="D741" s="2"/>
      <c r="E741" s="2"/>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461"/>
      <c r="AF741" s="1"/>
      <c r="AG741" s="1"/>
      <c r="AH741" s="1"/>
      <c r="AI741" s="1"/>
    </row>
    <row r="742" spans="1:35" ht="14.25" customHeight="1" x14ac:dyDescent="0.3">
      <c r="A742" s="2"/>
      <c r="B742" s="1"/>
      <c r="C742" s="2"/>
      <c r="D742" s="2"/>
      <c r="E742" s="2"/>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461"/>
      <c r="AF742" s="1"/>
      <c r="AG742" s="1"/>
      <c r="AH742" s="1"/>
      <c r="AI742" s="1"/>
    </row>
    <row r="743" spans="1:35" ht="14.25" customHeight="1" x14ac:dyDescent="0.3">
      <c r="A743" s="2"/>
      <c r="B743" s="1"/>
      <c r="C743" s="2"/>
      <c r="D743" s="2"/>
      <c r="E743" s="2"/>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461"/>
      <c r="AF743" s="1"/>
      <c r="AG743" s="1"/>
      <c r="AH743" s="1"/>
      <c r="AI743" s="1"/>
    </row>
    <row r="744" spans="1:35" ht="14.25" customHeight="1" x14ac:dyDescent="0.3">
      <c r="A744" s="2"/>
      <c r="B744" s="1"/>
      <c r="C744" s="2"/>
      <c r="D744" s="2"/>
      <c r="E744" s="2"/>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461"/>
      <c r="AF744" s="1"/>
      <c r="AG744" s="1"/>
      <c r="AH744" s="1"/>
      <c r="AI744" s="1"/>
    </row>
    <row r="745" spans="1:35" ht="14.25" customHeight="1" x14ac:dyDescent="0.3">
      <c r="A745" s="2"/>
      <c r="B745" s="1"/>
      <c r="C745" s="2"/>
      <c r="D745" s="2"/>
      <c r="E745" s="2"/>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461"/>
      <c r="AF745" s="1"/>
      <c r="AG745" s="1"/>
      <c r="AH745" s="1"/>
      <c r="AI745" s="1"/>
    </row>
    <row r="746" spans="1:35" ht="14.25" customHeight="1" x14ac:dyDescent="0.3">
      <c r="A746" s="2"/>
      <c r="B746" s="1"/>
      <c r="C746" s="2"/>
      <c r="D746" s="2"/>
      <c r="E746" s="2"/>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461"/>
      <c r="AF746" s="1"/>
      <c r="AG746" s="1"/>
      <c r="AH746" s="1"/>
      <c r="AI746" s="1"/>
    </row>
    <row r="747" spans="1:35" ht="14.25" customHeight="1" x14ac:dyDescent="0.3">
      <c r="A747" s="2"/>
      <c r="B747" s="1"/>
      <c r="C747" s="2"/>
      <c r="D747" s="2"/>
      <c r="E747" s="2"/>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461"/>
      <c r="AF747" s="1"/>
      <c r="AG747" s="1"/>
      <c r="AH747" s="1"/>
      <c r="AI747" s="1"/>
    </row>
    <row r="748" spans="1:35" ht="14.25" customHeight="1" x14ac:dyDescent="0.3">
      <c r="A748" s="2"/>
      <c r="B748" s="1"/>
      <c r="C748" s="2"/>
      <c r="D748" s="2"/>
      <c r="E748" s="2"/>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461"/>
      <c r="AF748" s="1"/>
      <c r="AG748" s="1"/>
      <c r="AH748" s="1"/>
      <c r="AI748" s="1"/>
    </row>
    <row r="749" spans="1:35" ht="14.25" customHeight="1" x14ac:dyDescent="0.3">
      <c r="A749" s="2"/>
      <c r="B749" s="1"/>
      <c r="C749" s="2"/>
      <c r="D749" s="2"/>
      <c r="E749" s="2"/>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461"/>
      <c r="AF749" s="1"/>
      <c r="AG749" s="1"/>
      <c r="AH749" s="1"/>
      <c r="AI749" s="1"/>
    </row>
    <row r="750" spans="1:35" ht="14.25" customHeight="1" x14ac:dyDescent="0.3">
      <c r="A750" s="2"/>
      <c r="B750" s="1"/>
      <c r="C750" s="2"/>
      <c r="D750" s="2"/>
      <c r="E750" s="2"/>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461"/>
      <c r="AF750" s="1"/>
      <c r="AG750" s="1"/>
      <c r="AH750" s="1"/>
      <c r="AI750" s="1"/>
    </row>
    <row r="751" spans="1:35" ht="14.25" customHeight="1" x14ac:dyDescent="0.3">
      <c r="A751" s="2"/>
      <c r="B751" s="1"/>
      <c r="C751" s="2"/>
      <c r="D751" s="2"/>
      <c r="E751" s="2"/>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461"/>
      <c r="AF751" s="1"/>
      <c r="AG751" s="1"/>
      <c r="AH751" s="1"/>
      <c r="AI751" s="1"/>
    </row>
    <row r="752" spans="1:35" ht="14.25" customHeight="1" x14ac:dyDescent="0.3">
      <c r="A752" s="2"/>
      <c r="B752" s="1"/>
      <c r="C752" s="2"/>
      <c r="D752" s="2"/>
      <c r="E752" s="2"/>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461"/>
      <c r="AF752" s="1"/>
      <c r="AG752" s="1"/>
      <c r="AH752" s="1"/>
      <c r="AI752" s="1"/>
    </row>
    <row r="753" spans="1:35" ht="14.25" customHeight="1" x14ac:dyDescent="0.3">
      <c r="A753" s="2"/>
      <c r="B753" s="1"/>
      <c r="C753" s="2"/>
      <c r="D753" s="2"/>
      <c r="E753" s="2"/>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461"/>
      <c r="AF753" s="1"/>
      <c r="AG753" s="1"/>
      <c r="AH753" s="1"/>
      <c r="AI753" s="1"/>
    </row>
    <row r="754" spans="1:35" ht="14.25" customHeight="1" x14ac:dyDescent="0.3">
      <c r="A754" s="2"/>
      <c r="B754" s="1"/>
      <c r="C754" s="2"/>
      <c r="D754" s="2"/>
      <c r="E754" s="2"/>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461"/>
      <c r="AF754" s="1"/>
      <c r="AG754" s="1"/>
      <c r="AH754" s="1"/>
      <c r="AI754" s="1"/>
    </row>
    <row r="755" spans="1:35" ht="14.25" customHeight="1" x14ac:dyDescent="0.3">
      <c r="A755" s="2"/>
      <c r="B755" s="1"/>
      <c r="C755" s="2"/>
      <c r="D755" s="2"/>
      <c r="E755" s="2"/>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461"/>
      <c r="AF755" s="1"/>
      <c r="AG755" s="1"/>
      <c r="AH755" s="1"/>
      <c r="AI755" s="1"/>
    </row>
    <row r="756" spans="1:35" ht="14.25" customHeight="1" x14ac:dyDescent="0.3">
      <c r="A756" s="2"/>
      <c r="B756" s="1"/>
      <c r="C756" s="2"/>
      <c r="D756" s="2"/>
      <c r="E756" s="2"/>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461"/>
      <c r="AF756" s="1"/>
      <c r="AG756" s="1"/>
      <c r="AH756" s="1"/>
      <c r="AI756" s="1"/>
    </row>
    <row r="757" spans="1:35" ht="14.25" customHeight="1" x14ac:dyDescent="0.3">
      <c r="A757" s="2"/>
      <c r="B757" s="1"/>
      <c r="C757" s="2"/>
      <c r="D757" s="2"/>
      <c r="E757" s="2"/>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461"/>
      <c r="AF757" s="1"/>
      <c r="AG757" s="1"/>
      <c r="AH757" s="1"/>
      <c r="AI757" s="1"/>
    </row>
    <row r="758" spans="1:35" ht="14.25" customHeight="1" x14ac:dyDescent="0.3">
      <c r="A758" s="2"/>
      <c r="B758" s="1"/>
      <c r="C758" s="2"/>
      <c r="D758" s="2"/>
      <c r="E758" s="2"/>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461"/>
      <c r="AF758" s="1"/>
      <c r="AG758" s="1"/>
      <c r="AH758" s="1"/>
      <c r="AI758" s="1"/>
    </row>
    <row r="759" spans="1:35" ht="14.25" customHeight="1" x14ac:dyDescent="0.3">
      <c r="A759" s="2"/>
      <c r="B759" s="1"/>
      <c r="C759" s="2"/>
      <c r="D759" s="2"/>
      <c r="E759" s="2"/>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461"/>
      <c r="AF759" s="1"/>
      <c r="AG759" s="1"/>
      <c r="AH759" s="1"/>
      <c r="AI759" s="1"/>
    </row>
    <row r="760" spans="1:35" ht="14.25" customHeight="1" x14ac:dyDescent="0.3">
      <c r="A760" s="2"/>
      <c r="B760" s="1"/>
      <c r="C760" s="2"/>
      <c r="D760" s="2"/>
      <c r="E760" s="2"/>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461"/>
      <c r="AF760" s="1"/>
      <c r="AG760" s="1"/>
      <c r="AH760" s="1"/>
      <c r="AI760" s="1"/>
    </row>
    <row r="761" spans="1:35" ht="14.25" customHeight="1" x14ac:dyDescent="0.3">
      <c r="A761" s="2"/>
      <c r="B761" s="1"/>
      <c r="C761" s="2"/>
      <c r="D761" s="2"/>
      <c r="E761" s="2"/>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461"/>
      <c r="AF761" s="1"/>
      <c r="AG761" s="1"/>
      <c r="AH761" s="1"/>
      <c r="AI761" s="1"/>
    </row>
    <row r="762" spans="1:35" ht="14.25" customHeight="1" x14ac:dyDescent="0.3">
      <c r="A762" s="2"/>
      <c r="B762" s="1"/>
      <c r="C762" s="2"/>
      <c r="D762" s="2"/>
      <c r="E762" s="2"/>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461"/>
      <c r="AF762" s="1"/>
      <c r="AG762" s="1"/>
      <c r="AH762" s="1"/>
      <c r="AI762" s="1"/>
    </row>
    <row r="763" spans="1:35" ht="14.25" customHeight="1" x14ac:dyDescent="0.3">
      <c r="A763" s="2"/>
      <c r="B763" s="1"/>
      <c r="C763" s="2"/>
      <c r="D763" s="2"/>
      <c r="E763" s="2"/>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461"/>
      <c r="AF763" s="1"/>
      <c r="AG763" s="1"/>
      <c r="AH763" s="1"/>
      <c r="AI763" s="1"/>
    </row>
    <row r="764" spans="1:35" ht="14.25" customHeight="1" x14ac:dyDescent="0.3">
      <c r="A764" s="2"/>
      <c r="B764" s="1"/>
      <c r="C764" s="2"/>
      <c r="D764" s="2"/>
      <c r="E764" s="2"/>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461"/>
      <c r="AF764" s="1"/>
      <c r="AG764" s="1"/>
      <c r="AH764" s="1"/>
      <c r="AI764" s="1"/>
    </row>
    <row r="765" spans="1:35" ht="14.25" customHeight="1" x14ac:dyDescent="0.3">
      <c r="A765" s="2"/>
      <c r="B765" s="1"/>
      <c r="C765" s="2"/>
      <c r="D765" s="2"/>
      <c r="E765" s="2"/>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461"/>
      <c r="AF765" s="1"/>
      <c r="AG765" s="1"/>
      <c r="AH765" s="1"/>
      <c r="AI765" s="1"/>
    </row>
    <row r="766" spans="1:35" ht="14.25" customHeight="1" x14ac:dyDescent="0.3">
      <c r="A766" s="2"/>
      <c r="B766" s="1"/>
      <c r="C766" s="2"/>
      <c r="D766" s="2"/>
      <c r="E766" s="2"/>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461"/>
      <c r="AF766" s="1"/>
      <c r="AG766" s="1"/>
      <c r="AH766" s="1"/>
      <c r="AI766" s="1"/>
    </row>
    <row r="767" spans="1:35" ht="14.25" customHeight="1" x14ac:dyDescent="0.3">
      <c r="A767" s="2"/>
      <c r="B767" s="1"/>
      <c r="C767" s="2"/>
      <c r="D767" s="2"/>
      <c r="E767" s="2"/>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461"/>
      <c r="AF767" s="1"/>
      <c r="AG767" s="1"/>
      <c r="AH767" s="1"/>
      <c r="AI767" s="1"/>
    </row>
    <row r="768" spans="1:35" ht="14.25" customHeight="1" x14ac:dyDescent="0.3">
      <c r="A768" s="2"/>
      <c r="B768" s="1"/>
      <c r="C768" s="2"/>
      <c r="D768" s="2"/>
      <c r="E768" s="2"/>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461"/>
      <c r="AF768" s="1"/>
      <c r="AG768" s="1"/>
      <c r="AH768" s="1"/>
      <c r="AI768" s="1"/>
    </row>
    <row r="769" spans="1:35" ht="14.25" customHeight="1" x14ac:dyDescent="0.3">
      <c r="A769" s="2"/>
      <c r="B769" s="1"/>
      <c r="C769" s="2"/>
      <c r="D769" s="2"/>
      <c r="E769" s="2"/>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461"/>
      <c r="AF769" s="1"/>
      <c r="AG769" s="1"/>
      <c r="AH769" s="1"/>
      <c r="AI769" s="1"/>
    </row>
    <row r="770" spans="1:35" ht="14.25" customHeight="1" x14ac:dyDescent="0.3">
      <c r="A770" s="2"/>
      <c r="B770" s="1"/>
      <c r="C770" s="2"/>
      <c r="D770" s="2"/>
      <c r="E770" s="2"/>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461"/>
      <c r="AF770" s="1"/>
      <c r="AG770" s="1"/>
      <c r="AH770" s="1"/>
      <c r="AI770" s="1"/>
    </row>
    <row r="771" spans="1:35" ht="14.25" customHeight="1" x14ac:dyDescent="0.3">
      <c r="A771" s="2"/>
      <c r="B771" s="1"/>
      <c r="C771" s="2"/>
      <c r="D771" s="2"/>
      <c r="E771" s="2"/>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461"/>
      <c r="AF771" s="1"/>
      <c r="AG771" s="1"/>
      <c r="AH771" s="1"/>
      <c r="AI771" s="1"/>
    </row>
    <row r="772" spans="1:35" ht="14.25" customHeight="1" x14ac:dyDescent="0.3">
      <c r="A772" s="2"/>
      <c r="B772" s="1"/>
      <c r="C772" s="2"/>
      <c r="D772" s="2"/>
      <c r="E772" s="2"/>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461"/>
      <c r="AF772" s="1"/>
      <c r="AG772" s="1"/>
      <c r="AH772" s="1"/>
      <c r="AI772" s="1"/>
    </row>
    <row r="773" spans="1:35" ht="14.25" customHeight="1" x14ac:dyDescent="0.3">
      <c r="A773" s="2"/>
      <c r="B773" s="1"/>
      <c r="C773" s="2"/>
      <c r="D773" s="2"/>
      <c r="E773" s="2"/>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461"/>
      <c r="AF773" s="1"/>
      <c r="AG773" s="1"/>
      <c r="AH773" s="1"/>
      <c r="AI773" s="1"/>
    </row>
    <row r="774" spans="1:35" ht="14.25" customHeight="1" x14ac:dyDescent="0.3">
      <c r="A774" s="2"/>
      <c r="B774" s="1"/>
      <c r="C774" s="2"/>
      <c r="D774" s="2"/>
      <c r="E774" s="2"/>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461"/>
      <c r="AF774" s="1"/>
      <c r="AG774" s="1"/>
      <c r="AH774" s="1"/>
      <c r="AI774" s="1"/>
    </row>
    <row r="775" spans="1:35" ht="14.25" customHeight="1" x14ac:dyDescent="0.3">
      <c r="A775" s="2"/>
      <c r="B775" s="1"/>
      <c r="C775" s="2"/>
      <c r="D775" s="2"/>
      <c r="E775" s="2"/>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461"/>
      <c r="AF775" s="1"/>
      <c r="AG775" s="1"/>
      <c r="AH775" s="1"/>
      <c r="AI775" s="1"/>
    </row>
    <row r="776" spans="1:35" ht="14.25" customHeight="1" x14ac:dyDescent="0.3">
      <c r="A776" s="2"/>
      <c r="B776" s="1"/>
      <c r="C776" s="2"/>
      <c r="D776" s="2"/>
      <c r="E776" s="2"/>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461"/>
      <c r="AF776" s="1"/>
      <c r="AG776" s="1"/>
      <c r="AH776" s="1"/>
      <c r="AI776" s="1"/>
    </row>
    <row r="777" spans="1:35" ht="14.25" customHeight="1" x14ac:dyDescent="0.3">
      <c r="A777" s="2"/>
      <c r="B777" s="1"/>
      <c r="C777" s="2"/>
      <c r="D777" s="2"/>
      <c r="E777" s="2"/>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461"/>
      <c r="AF777" s="1"/>
      <c r="AG777" s="1"/>
      <c r="AH777" s="1"/>
      <c r="AI777" s="1"/>
    </row>
    <row r="778" spans="1:35" ht="14.25" customHeight="1" x14ac:dyDescent="0.3">
      <c r="A778" s="2"/>
      <c r="B778" s="1"/>
      <c r="C778" s="2"/>
      <c r="D778" s="2"/>
      <c r="E778" s="2"/>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461"/>
      <c r="AF778" s="1"/>
      <c r="AG778" s="1"/>
      <c r="AH778" s="1"/>
      <c r="AI778" s="1"/>
    </row>
    <row r="779" spans="1:35" ht="14.25" customHeight="1" x14ac:dyDescent="0.3">
      <c r="A779" s="2"/>
      <c r="B779" s="1"/>
      <c r="C779" s="2"/>
      <c r="D779" s="2"/>
      <c r="E779" s="2"/>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461"/>
      <c r="AF779" s="1"/>
      <c r="AG779" s="1"/>
      <c r="AH779" s="1"/>
      <c r="AI779" s="1"/>
    </row>
    <row r="780" spans="1:35" ht="14.25" customHeight="1" x14ac:dyDescent="0.3">
      <c r="A780" s="2"/>
      <c r="B780" s="1"/>
      <c r="C780" s="2"/>
      <c r="D780" s="2"/>
      <c r="E780" s="2"/>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461"/>
      <c r="AF780" s="1"/>
      <c r="AG780" s="1"/>
      <c r="AH780" s="1"/>
      <c r="AI780" s="1"/>
    </row>
    <row r="781" spans="1:35" ht="14.25" customHeight="1" x14ac:dyDescent="0.3">
      <c r="A781" s="2"/>
      <c r="B781" s="1"/>
      <c r="C781" s="2"/>
      <c r="D781" s="2"/>
      <c r="E781" s="2"/>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461"/>
      <c r="AF781" s="1"/>
      <c r="AG781" s="1"/>
      <c r="AH781" s="1"/>
      <c r="AI781" s="1"/>
    </row>
    <row r="782" spans="1:35" ht="14.25" customHeight="1" x14ac:dyDescent="0.3">
      <c r="A782" s="2"/>
      <c r="B782" s="1"/>
      <c r="C782" s="2"/>
      <c r="D782" s="2"/>
      <c r="E782" s="2"/>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461"/>
      <c r="AF782" s="1"/>
      <c r="AG782" s="1"/>
      <c r="AH782" s="1"/>
      <c r="AI782" s="1"/>
    </row>
    <row r="783" spans="1:35" ht="14.25" customHeight="1" x14ac:dyDescent="0.3">
      <c r="A783" s="2"/>
      <c r="B783" s="1"/>
      <c r="C783" s="2"/>
      <c r="D783" s="2"/>
      <c r="E783" s="2"/>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461"/>
      <c r="AF783" s="1"/>
      <c r="AG783" s="1"/>
      <c r="AH783" s="1"/>
      <c r="AI783" s="1"/>
    </row>
    <row r="784" spans="1:35" ht="14.25" customHeight="1" x14ac:dyDescent="0.3">
      <c r="A784" s="2"/>
      <c r="B784" s="1"/>
      <c r="C784" s="2"/>
      <c r="D784" s="2"/>
      <c r="E784" s="2"/>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461"/>
      <c r="AF784" s="1"/>
      <c r="AG784" s="1"/>
      <c r="AH784" s="1"/>
      <c r="AI784" s="1"/>
    </row>
    <row r="785" spans="1:35" ht="14.25" customHeight="1" x14ac:dyDescent="0.3">
      <c r="A785" s="2"/>
      <c r="B785" s="1"/>
      <c r="C785" s="2"/>
      <c r="D785" s="2"/>
      <c r="E785" s="2"/>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461"/>
      <c r="AF785" s="1"/>
      <c r="AG785" s="1"/>
      <c r="AH785" s="1"/>
      <c r="AI785" s="1"/>
    </row>
    <row r="786" spans="1:35" ht="14.25" customHeight="1" x14ac:dyDescent="0.3">
      <c r="A786" s="2"/>
      <c r="B786" s="1"/>
      <c r="C786" s="2"/>
      <c r="D786" s="2"/>
      <c r="E786" s="2"/>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461"/>
      <c r="AF786" s="1"/>
      <c r="AG786" s="1"/>
      <c r="AH786" s="1"/>
      <c r="AI786" s="1"/>
    </row>
    <row r="787" spans="1:35" ht="14.25" customHeight="1" x14ac:dyDescent="0.3">
      <c r="A787" s="2"/>
      <c r="B787" s="1"/>
      <c r="C787" s="2"/>
      <c r="D787" s="2"/>
      <c r="E787" s="2"/>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461"/>
      <c r="AF787" s="1"/>
      <c r="AG787" s="1"/>
      <c r="AH787" s="1"/>
      <c r="AI787" s="1"/>
    </row>
    <row r="788" spans="1:35" ht="14.25" customHeight="1" x14ac:dyDescent="0.3">
      <c r="A788" s="2"/>
      <c r="B788" s="1"/>
      <c r="C788" s="2"/>
      <c r="D788" s="2"/>
      <c r="E788" s="2"/>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461"/>
      <c r="AF788" s="1"/>
      <c r="AG788" s="1"/>
      <c r="AH788" s="1"/>
      <c r="AI788" s="1"/>
    </row>
    <row r="789" spans="1:35" ht="14.25" customHeight="1" x14ac:dyDescent="0.3">
      <c r="A789" s="2"/>
      <c r="B789" s="1"/>
      <c r="C789" s="2"/>
      <c r="D789" s="2"/>
      <c r="E789" s="2"/>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461"/>
      <c r="AF789" s="1"/>
      <c r="AG789" s="1"/>
      <c r="AH789" s="1"/>
      <c r="AI789" s="1"/>
    </row>
    <row r="790" spans="1:35" ht="14.25" customHeight="1" x14ac:dyDescent="0.3">
      <c r="A790" s="2"/>
      <c r="B790" s="1"/>
      <c r="C790" s="2"/>
      <c r="D790" s="2"/>
      <c r="E790" s="2"/>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461"/>
      <c r="AF790" s="1"/>
      <c r="AG790" s="1"/>
      <c r="AH790" s="1"/>
      <c r="AI790" s="1"/>
    </row>
    <row r="791" spans="1:35" ht="14.25" customHeight="1" x14ac:dyDescent="0.3">
      <c r="A791" s="2"/>
      <c r="B791" s="1"/>
      <c r="C791" s="2"/>
      <c r="D791" s="2"/>
      <c r="E791" s="2"/>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461"/>
      <c r="AF791" s="1"/>
      <c r="AG791" s="1"/>
      <c r="AH791" s="1"/>
      <c r="AI791" s="1"/>
    </row>
    <row r="792" spans="1:35" ht="14.25" customHeight="1" x14ac:dyDescent="0.3">
      <c r="A792" s="2"/>
      <c r="B792" s="1"/>
      <c r="C792" s="2"/>
      <c r="D792" s="2"/>
      <c r="E792" s="2"/>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461"/>
      <c r="AF792" s="1"/>
      <c r="AG792" s="1"/>
      <c r="AH792" s="1"/>
      <c r="AI792" s="1"/>
    </row>
    <row r="793" spans="1:35" ht="14.25" customHeight="1" x14ac:dyDescent="0.3">
      <c r="A793" s="2"/>
      <c r="B793" s="1"/>
      <c r="C793" s="2"/>
      <c r="D793" s="2"/>
      <c r="E793" s="2"/>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461"/>
      <c r="AF793" s="1"/>
      <c r="AG793" s="1"/>
      <c r="AH793" s="1"/>
      <c r="AI793" s="1"/>
    </row>
    <row r="794" spans="1:35" ht="14.25" customHeight="1" x14ac:dyDescent="0.3">
      <c r="A794" s="2"/>
      <c r="B794" s="1"/>
      <c r="C794" s="2"/>
      <c r="D794" s="2"/>
      <c r="E794" s="2"/>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461"/>
      <c r="AF794" s="1"/>
      <c r="AG794" s="1"/>
      <c r="AH794" s="1"/>
      <c r="AI794" s="1"/>
    </row>
    <row r="795" spans="1:35" ht="14.25" customHeight="1" x14ac:dyDescent="0.3">
      <c r="A795" s="2"/>
      <c r="B795" s="1"/>
      <c r="C795" s="2"/>
      <c r="D795" s="2"/>
      <c r="E795" s="2"/>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461"/>
      <c r="AF795" s="1"/>
      <c r="AG795" s="1"/>
      <c r="AH795" s="1"/>
      <c r="AI795" s="1"/>
    </row>
    <row r="796" spans="1:35" ht="14.25" customHeight="1" x14ac:dyDescent="0.3">
      <c r="A796" s="2"/>
      <c r="B796" s="1"/>
      <c r="C796" s="2"/>
      <c r="D796" s="2"/>
      <c r="E796" s="2"/>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461"/>
      <c r="AF796" s="1"/>
      <c r="AG796" s="1"/>
      <c r="AH796" s="1"/>
      <c r="AI796" s="1"/>
    </row>
    <row r="797" spans="1:35" ht="14.25" customHeight="1" x14ac:dyDescent="0.3">
      <c r="A797" s="2"/>
      <c r="B797" s="1"/>
      <c r="C797" s="2"/>
      <c r="D797" s="2"/>
      <c r="E797" s="2"/>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461"/>
      <c r="AF797" s="1"/>
      <c r="AG797" s="1"/>
      <c r="AH797" s="1"/>
      <c r="AI797" s="1"/>
    </row>
    <row r="798" spans="1:35" ht="14.25" customHeight="1" x14ac:dyDescent="0.3">
      <c r="A798" s="2"/>
      <c r="B798" s="1"/>
      <c r="C798" s="2"/>
      <c r="D798" s="2"/>
      <c r="E798" s="2"/>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461"/>
      <c r="AF798" s="1"/>
      <c r="AG798" s="1"/>
      <c r="AH798" s="1"/>
      <c r="AI798" s="1"/>
    </row>
    <row r="799" spans="1:35" ht="14.25" customHeight="1" x14ac:dyDescent="0.3">
      <c r="A799" s="2"/>
      <c r="B799" s="1"/>
      <c r="C799" s="2"/>
      <c r="D799" s="2"/>
      <c r="E799" s="2"/>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461"/>
      <c r="AF799" s="1"/>
      <c r="AG799" s="1"/>
      <c r="AH799" s="1"/>
      <c r="AI799" s="1"/>
    </row>
    <row r="800" spans="1:35" ht="14.25" customHeight="1" x14ac:dyDescent="0.3">
      <c r="A800" s="2"/>
      <c r="B800" s="1"/>
      <c r="C800" s="2"/>
      <c r="D800" s="2"/>
      <c r="E800" s="2"/>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461"/>
      <c r="AF800" s="1"/>
      <c r="AG800" s="1"/>
      <c r="AH800" s="1"/>
      <c r="AI800" s="1"/>
    </row>
    <row r="801" spans="1:35" ht="14.25" customHeight="1" x14ac:dyDescent="0.3">
      <c r="A801" s="2"/>
      <c r="B801" s="1"/>
      <c r="C801" s="2"/>
      <c r="D801" s="2"/>
      <c r="E801" s="2"/>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461"/>
      <c r="AF801" s="1"/>
      <c r="AG801" s="1"/>
      <c r="AH801" s="1"/>
      <c r="AI801" s="1"/>
    </row>
    <row r="802" spans="1:35" ht="14.25" customHeight="1" x14ac:dyDescent="0.3">
      <c r="A802" s="2"/>
      <c r="B802" s="1"/>
      <c r="C802" s="2"/>
      <c r="D802" s="2"/>
      <c r="E802" s="2"/>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461"/>
      <c r="AF802" s="1"/>
      <c r="AG802" s="1"/>
      <c r="AH802" s="1"/>
      <c r="AI802" s="1"/>
    </row>
    <row r="803" spans="1:35" ht="14.25" customHeight="1" x14ac:dyDescent="0.3">
      <c r="A803" s="2"/>
      <c r="B803" s="1"/>
      <c r="C803" s="2"/>
      <c r="D803" s="2"/>
      <c r="E803" s="2"/>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461"/>
      <c r="AF803" s="1"/>
      <c r="AG803" s="1"/>
      <c r="AH803" s="1"/>
      <c r="AI803" s="1"/>
    </row>
    <row r="804" spans="1:35" ht="14.25" customHeight="1" x14ac:dyDescent="0.3">
      <c r="A804" s="2"/>
      <c r="B804" s="1"/>
      <c r="C804" s="2"/>
      <c r="D804" s="2"/>
      <c r="E804" s="2"/>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461"/>
      <c r="AF804" s="1"/>
      <c r="AG804" s="1"/>
      <c r="AH804" s="1"/>
      <c r="AI804" s="1"/>
    </row>
    <row r="805" spans="1:35" ht="14.25" customHeight="1" x14ac:dyDescent="0.3">
      <c r="A805" s="2"/>
      <c r="B805" s="1"/>
      <c r="C805" s="2"/>
      <c r="D805" s="2"/>
      <c r="E805" s="2"/>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461"/>
      <c r="AF805" s="1"/>
      <c r="AG805" s="1"/>
      <c r="AH805" s="1"/>
      <c r="AI805" s="1"/>
    </row>
    <row r="806" spans="1:35" ht="14.25" customHeight="1" x14ac:dyDescent="0.3">
      <c r="A806" s="2"/>
      <c r="B806" s="1"/>
      <c r="C806" s="2"/>
      <c r="D806" s="2"/>
      <c r="E806" s="2"/>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461"/>
      <c r="AF806" s="1"/>
      <c r="AG806" s="1"/>
      <c r="AH806" s="1"/>
      <c r="AI806" s="1"/>
    </row>
    <row r="807" spans="1:35" ht="14.25" customHeight="1" x14ac:dyDescent="0.3">
      <c r="A807" s="2"/>
      <c r="B807" s="1"/>
      <c r="C807" s="2"/>
      <c r="D807" s="2"/>
      <c r="E807" s="2"/>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461"/>
      <c r="AF807" s="1"/>
      <c r="AG807" s="1"/>
      <c r="AH807" s="1"/>
      <c r="AI807" s="1"/>
    </row>
    <row r="808" spans="1:35" ht="14.25" customHeight="1" x14ac:dyDescent="0.3">
      <c r="A808" s="2"/>
      <c r="B808" s="1"/>
      <c r="C808" s="2"/>
      <c r="D808" s="2"/>
      <c r="E808" s="2"/>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461"/>
      <c r="AF808" s="1"/>
      <c r="AG808" s="1"/>
      <c r="AH808" s="1"/>
      <c r="AI808" s="1"/>
    </row>
    <row r="809" spans="1:35" ht="14.25" customHeight="1" x14ac:dyDescent="0.3">
      <c r="A809" s="2"/>
      <c r="B809" s="1"/>
      <c r="C809" s="2"/>
      <c r="D809" s="2"/>
      <c r="E809" s="2"/>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461"/>
      <c r="AF809" s="1"/>
      <c r="AG809" s="1"/>
      <c r="AH809" s="1"/>
      <c r="AI809" s="1"/>
    </row>
    <row r="810" spans="1:35" ht="14.25" customHeight="1" x14ac:dyDescent="0.3">
      <c r="A810" s="2"/>
      <c r="B810" s="1"/>
      <c r="C810" s="2"/>
      <c r="D810" s="2"/>
      <c r="E810" s="2"/>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461"/>
      <c r="AF810" s="1"/>
      <c r="AG810" s="1"/>
      <c r="AH810" s="1"/>
      <c r="AI810" s="1"/>
    </row>
    <row r="811" spans="1:35" ht="14.25" customHeight="1" x14ac:dyDescent="0.3">
      <c r="A811" s="2"/>
      <c r="B811" s="1"/>
      <c r="C811" s="2"/>
      <c r="D811" s="2"/>
      <c r="E811" s="2"/>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461"/>
      <c r="AF811" s="1"/>
      <c r="AG811" s="1"/>
      <c r="AH811" s="1"/>
      <c r="AI811" s="1"/>
    </row>
    <row r="812" spans="1:35" ht="14.25" customHeight="1" x14ac:dyDescent="0.3">
      <c r="A812" s="2"/>
      <c r="B812" s="1"/>
      <c r="C812" s="2"/>
      <c r="D812" s="2"/>
      <c r="E812" s="2"/>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461"/>
      <c r="AF812" s="1"/>
      <c r="AG812" s="1"/>
      <c r="AH812" s="1"/>
      <c r="AI812" s="1"/>
    </row>
    <row r="813" spans="1:35" ht="14.25" customHeight="1" x14ac:dyDescent="0.3">
      <c r="A813" s="2"/>
      <c r="B813" s="1"/>
      <c r="C813" s="2"/>
      <c r="D813" s="2"/>
      <c r="E813" s="2"/>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461"/>
      <c r="AF813" s="1"/>
      <c r="AG813" s="1"/>
      <c r="AH813" s="1"/>
      <c r="AI813" s="1"/>
    </row>
    <row r="814" spans="1:35" ht="14.25" customHeight="1" x14ac:dyDescent="0.3">
      <c r="A814" s="2"/>
      <c r="B814" s="1"/>
      <c r="C814" s="2"/>
      <c r="D814" s="2"/>
      <c r="E814" s="2"/>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461"/>
      <c r="AF814" s="1"/>
      <c r="AG814" s="1"/>
      <c r="AH814" s="1"/>
      <c r="AI814" s="1"/>
    </row>
    <row r="815" spans="1:35" ht="14.25" customHeight="1" x14ac:dyDescent="0.3">
      <c r="A815" s="2"/>
      <c r="B815" s="1"/>
      <c r="C815" s="2"/>
      <c r="D815" s="2"/>
      <c r="E815" s="2"/>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461"/>
      <c r="AF815" s="1"/>
      <c r="AG815" s="1"/>
      <c r="AH815" s="1"/>
      <c r="AI815" s="1"/>
    </row>
    <row r="816" spans="1:35" ht="14.25" customHeight="1" x14ac:dyDescent="0.3">
      <c r="A816" s="2"/>
      <c r="B816" s="1"/>
      <c r="C816" s="2"/>
      <c r="D816" s="2"/>
      <c r="E816" s="2"/>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461"/>
      <c r="AF816" s="1"/>
      <c r="AG816" s="1"/>
      <c r="AH816" s="1"/>
      <c r="AI816" s="1"/>
    </row>
    <row r="817" spans="1:35" ht="14.25" customHeight="1" x14ac:dyDescent="0.3">
      <c r="A817" s="2"/>
      <c r="B817" s="1"/>
      <c r="C817" s="2"/>
      <c r="D817" s="2"/>
      <c r="E817" s="2"/>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461"/>
      <c r="AF817" s="1"/>
      <c r="AG817" s="1"/>
      <c r="AH817" s="1"/>
      <c r="AI817" s="1"/>
    </row>
    <row r="818" spans="1:35" ht="14.25" customHeight="1" x14ac:dyDescent="0.3">
      <c r="A818" s="2"/>
      <c r="B818" s="1"/>
      <c r="C818" s="2"/>
      <c r="D818" s="2"/>
      <c r="E818" s="2"/>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461"/>
      <c r="AF818" s="1"/>
      <c r="AG818" s="1"/>
      <c r="AH818" s="1"/>
      <c r="AI818" s="1"/>
    </row>
    <row r="819" spans="1:35" ht="14.25" customHeight="1" x14ac:dyDescent="0.3">
      <c r="A819" s="2"/>
      <c r="B819" s="1"/>
      <c r="C819" s="2"/>
      <c r="D819" s="2"/>
      <c r="E819" s="2"/>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461"/>
      <c r="AF819" s="1"/>
      <c r="AG819" s="1"/>
      <c r="AH819" s="1"/>
      <c r="AI819" s="1"/>
    </row>
    <row r="820" spans="1:35" ht="14.25" customHeight="1" x14ac:dyDescent="0.3">
      <c r="A820" s="2"/>
      <c r="B820" s="1"/>
      <c r="C820" s="2"/>
      <c r="D820" s="2"/>
      <c r="E820" s="2"/>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461"/>
      <c r="AF820" s="1"/>
      <c r="AG820" s="1"/>
      <c r="AH820" s="1"/>
      <c r="AI820" s="1"/>
    </row>
    <row r="821" spans="1:35" ht="14.25" customHeight="1" x14ac:dyDescent="0.3">
      <c r="A821" s="2"/>
      <c r="B821" s="1"/>
      <c r="C821" s="2"/>
      <c r="D821" s="2"/>
      <c r="E821" s="2"/>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461"/>
      <c r="AF821" s="1"/>
      <c r="AG821" s="1"/>
      <c r="AH821" s="1"/>
      <c r="AI821" s="1"/>
    </row>
    <row r="822" spans="1:35" ht="14.25" customHeight="1" x14ac:dyDescent="0.3">
      <c r="A822" s="2"/>
      <c r="B822" s="1"/>
      <c r="C822" s="2"/>
      <c r="D822" s="2"/>
      <c r="E822" s="2"/>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461"/>
      <c r="AF822" s="1"/>
      <c r="AG822" s="1"/>
      <c r="AH822" s="1"/>
      <c r="AI822" s="1"/>
    </row>
    <row r="823" spans="1:35" ht="14.25" customHeight="1" x14ac:dyDescent="0.3">
      <c r="A823" s="2"/>
      <c r="B823" s="1"/>
      <c r="C823" s="2"/>
      <c r="D823" s="2"/>
      <c r="E823" s="2"/>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461"/>
      <c r="AF823" s="1"/>
      <c r="AG823" s="1"/>
      <c r="AH823" s="1"/>
      <c r="AI823" s="1"/>
    </row>
    <row r="824" spans="1:35" ht="14.25" customHeight="1" x14ac:dyDescent="0.3">
      <c r="A824" s="2"/>
      <c r="B824" s="1"/>
      <c r="C824" s="2"/>
      <c r="D824" s="2"/>
      <c r="E824" s="2"/>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461"/>
      <c r="AF824" s="1"/>
      <c r="AG824" s="1"/>
      <c r="AH824" s="1"/>
      <c r="AI824" s="1"/>
    </row>
    <row r="825" spans="1:35" ht="14.25" customHeight="1" x14ac:dyDescent="0.3">
      <c r="A825" s="2"/>
      <c r="B825" s="1"/>
      <c r="C825" s="2"/>
      <c r="D825" s="2"/>
      <c r="E825" s="2"/>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461"/>
      <c r="AF825" s="1"/>
      <c r="AG825" s="1"/>
      <c r="AH825" s="1"/>
      <c r="AI825" s="1"/>
    </row>
    <row r="826" spans="1:35" ht="14.25" customHeight="1" x14ac:dyDescent="0.3">
      <c r="A826" s="2"/>
      <c r="B826" s="1"/>
      <c r="C826" s="2"/>
      <c r="D826" s="2"/>
      <c r="E826" s="2"/>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461"/>
      <c r="AF826" s="1"/>
      <c r="AG826" s="1"/>
      <c r="AH826" s="1"/>
      <c r="AI826" s="1"/>
    </row>
    <row r="827" spans="1:35" ht="14.25" customHeight="1" x14ac:dyDescent="0.3">
      <c r="A827" s="2"/>
      <c r="B827" s="1"/>
      <c r="C827" s="2"/>
      <c r="D827" s="2"/>
      <c r="E827" s="2"/>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461"/>
      <c r="AF827" s="1"/>
      <c r="AG827" s="1"/>
      <c r="AH827" s="1"/>
      <c r="AI827" s="1"/>
    </row>
    <row r="828" spans="1:35" ht="14.25" customHeight="1" x14ac:dyDescent="0.3">
      <c r="A828" s="2"/>
      <c r="B828" s="1"/>
      <c r="C828" s="2"/>
      <c r="D828" s="2"/>
      <c r="E828" s="2"/>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461"/>
      <c r="AF828" s="1"/>
      <c r="AG828" s="1"/>
      <c r="AH828" s="1"/>
      <c r="AI828" s="1"/>
    </row>
    <row r="829" spans="1:35" ht="14.25" customHeight="1" x14ac:dyDescent="0.3">
      <c r="A829" s="2"/>
      <c r="B829" s="1"/>
      <c r="C829" s="2"/>
      <c r="D829" s="2"/>
      <c r="E829" s="2"/>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461"/>
      <c r="AF829" s="1"/>
      <c r="AG829" s="1"/>
      <c r="AH829" s="1"/>
      <c r="AI829" s="1"/>
    </row>
    <row r="830" spans="1:35" ht="14.25" customHeight="1" x14ac:dyDescent="0.3">
      <c r="A830" s="2"/>
      <c r="B830" s="1"/>
      <c r="C830" s="2"/>
      <c r="D830" s="2"/>
      <c r="E830" s="2"/>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461"/>
      <c r="AF830" s="1"/>
      <c r="AG830" s="1"/>
      <c r="AH830" s="1"/>
      <c r="AI830" s="1"/>
    </row>
    <row r="831" spans="1:35" ht="14.25" customHeight="1" x14ac:dyDescent="0.3">
      <c r="A831" s="2"/>
      <c r="B831" s="1"/>
      <c r="C831" s="2"/>
      <c r="D831" s="2"/>
      <c r="E831" s="2"/>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461"/>
      <c r="AF831" s="1"/>
      <c r="AG831" s="1"/>
      <c r="AH831" s="1"/>
      <c r="AI831" s="1"/>
    </row>
    <row r="832" spans="1:35" ht="14.25" customHeight="1" x14ac:dyDescent="0.3">
      <c r="A832" s="2"/>
      <c r="B832" s="1"/>
      <c r="C832" s="2"/>
      <c r="D832" s="2"/>
      <c r="E832" s="2"/>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461"/>
      <c r="AF832" s="1"/>
      <c r="AG832" s="1"/>
      <c r="AH832" s="1"/>
      <c r="AI832" s="1"/>
    </row>
    <row r="833" spans="1:35" ht="14.25" customHeight="1" x14ac:dyDescent="0.3">
      <c r="A833" s="2"/>
      <c r="B833" s="1"/>
      <c r="C833" s="2"/>
      <c r="D833" s="2"/>
      <c r="E833" s="2"/>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461"/>
      <c r="AF833" s="1"/>
      <c r="AG833" s="1"/>
      <c r="AH833" s="1"/>
      <c r="AI833" s="1"/>
    </row>
    <row r="834" spans="1:35" ht="14.25" customHeight="1" x14ac:dyDescent="0.3">
      <c r="A834" s="2"/>
      <c r="B834" s="1"/>
      <c r="C834" s="2"/>
      <c r="D834" s="2"/>
      <c r="E834" s="2"/>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461"/>
      <c r="AF834" s="1"/>
      <c r="AG834" s="1"/>
      <c r="AH834" s="1"/>
      <c r="AI834" s="1"/>
    </row>
    <row r="835" spans="1:35" ht="14.25" customHeight="1" x14ac:dyDescent="0.3">
      <c r="A835" s="2"/>
      <c r="B835" s="1"/>
      <c r="C835" s="2"/>
      <c r="D835" s="2"/>
      <c r="E835" s="2"/>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461"/>
      <c r="AF835" s="1"/>
      <c r="AG835" s="1"/>
      <c r="AH835" s="1"/>
      <c r="AI835" s="1"/>
    </row>
    <row r="836" spans="1:35" ht="14.25" customHeight="1" x14ac:dyDescent="0.3">
      <c r="A836" s="2"/>
      <c r="B836" s="1"/>
      <c r="C836" s="2"/>
      <c r="D836" s="2"/>
      <c r="E836" s="2"/>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461"/>
      <c r="AF836" s="1"/>
      <c r="AG836" s="1"/>
      <c r="AH836" s="1"/>
      <c r="AI836" s="1"/>
    </row>
    <row r="837" spans="1:35" ht="14.25" customHeight="1" x14ac:dyDescent="0.3">
      <c r="A837" s="2"/>
      <c r="B837" s="1"/>
      <c r="C837" s="2"/>
      <c r="D837" s="2"/>
      <c r="E837" s="2"/>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461"/>
      <c r="AF837" s="1"/>
      <c r="AG837" s="1"/>
      <c r="AH837" s="1"/>
      <c r="AI837" s="1"/>
    </row>
    <row r="838" spans="1:35" ht="14.25" customHeight="1" x14ac:dyDescent="0.3">
      <c r="A838" s="2"/>
      <c r="B838" s="1"/>
      <c r="C838" s="2"/>
      <c r="D838" s="2"/>
      <c r="E838" s="2"/>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461"/>
      <c r="AF838" s="1"/>
      <c r="AG838" s="1"/>
      <c r="AH838" s="1"/>
      <c r="AI838" s="1"/>
    </row>
    <row r="839" spans="1:35" ht="14.25" customHeight="1" x14ac:dyDescent="0.3">
      <c r="A839" s="2"/>
      <c r="B839" s="1"/>
      <c r="C839" s="2"/>
      <c r="D839" s="2"/>
      <c r="E839" s="2"/>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461"/>
      <c r="AF839" s="1"/>
      <c r="AG839" s="1"/>
      <c r="AH839" s="1"/>
      <c r="AI839" s="1"/>
    </row>
    <row r="840" spans="1:35" ht="14.25" customHeight="1" x14ac:dyDescent="0.3">
      <c r="A840" s="2"/>
      <c r="B840" s="1"/>
      <c r="C840" s="2"/>
      <c r="D840" s="2"/>
      <c r="E840" s="2"/>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461"/>
      <c r="AF840" s="1"/>
      <c r="AG840" s="1"/>
      <c r="AH840" s="1"/>
      <c r="AI840" s="1"/>
    </row>
    <row r="841" spans="1:35" ht="14.25" customHeight="1" x14ac:dyDescent="0.3">
      <c r="A841" s="2"/>
      <c r="B841" s="1"/>
      <c r="C841" s="2"/>
      <c r="D841" s="2"/>
      <c r="E841" s="2"/>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461"/>
      <c r="AF841" s="1"/>
      <c r="AG841" s="1"/>
      <c r="AH841" s="1"/>
      <c r="AI841" s="1"/>
    </row>
    <row r="842" spans="1:35" ht="14.25" customHeight="1" x14ac:dyDescent="0.3">
      <c r="A842" s="2"/>
      <c r="B842" s="1"/>
      <c r="C842" s="2"/>
      <c r="D842" s="2"/>
      <c r="E842" s="2"/>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461"/>
      <c r="AF842" s="1"/>
      <c r="AG842" s="1"/>
      <c r="AH842" s="1"/>
      <c r="AI842" s="1"/>
    </row>
    <row r="843" spans="1:35" ht="14.25" customHeight="1" x14ac:dyDescent="0.3">
      <c r="A843" s="2"/>
      <c r="B843" s="1"/>
      <c r="C843" s="2"/>
      <c r="D843" s="2"/>
      <c r="E843" s="2"/>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461"/>
      <c r="AF843" s="1"/>
      <c r="AG843" s="1"/>
      <c r="AH843" s="1"/>
      <c r="AI843" s="1"/>
    </row>
    <row r="844" spans="1:35" ht="14.25" customHeight="1" x14ac:dyDescent="0.3">
      <c r="A844" s="2"/>
      <c r="B844" s="1"/>
      <c r="C844" s="2"/>
      <c r="D844" s="2"/>
      <c r="E844" s="2"/>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461"/>
      <c r="AF844" s="1"/>
      <c r="AG844" s="1"/>
      <c r="AH844" s="1"/>
      <c r="AI844" s="1"/>
    </row>
    <row r="845" spans="1:35" ht="14.25" customHeight="1" x14ac:dyDescent="0.3">
      <c r="A845" s="2"/>
      <c r="B845" s="1"/>
      <c r="C845" s="2"/>
      <c r="D845" s="2"/>
      <c r="E845" s="2"/>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461"/>
      <c r="AF845" s="1"/>
      <c r="AG845" s="1"/>
      <c r="AH845" s="1"/>
      <c r="AI845" s="1"/>
    </row>
    <row r="846" spans="1:35" ht="14.25" customHeight="1" x14ac:dyDescent="0.3">
      <c r="A846" s="2"/>
      <c r="B846" s="1"/>
      <c r="C846" s="2"/>
      <c r="D846" s="2"/>
      <c r="E846" s="2"/>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461"/>
      <c r="AF846" s="1"/>
      <c r="AG846" s="1"/>
      <c r="AH846" s="1"/>
      <c r="AI846" s="1"/>
    </row>
    <row r="847" spans="1:35" ht="14.25" customHeight="1" x14ac:dyDescent="0.3">
      <c r="A847" s="2"/>
      <c r="B847" s="1"/>
      <c r="C847" s="2"/>
      <c r="D847" s="2"/>
      <c r="E847" s="2"/>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461"/>
      <c r="AF847" s="1"/>
      <c r="AG847" s="1"/>
      <c r="AH847" s="1"/>
      <c r="AI847" s="1"/>
    </row>
    <row r="848" spans="1:35" ht="14.25" customHeight="1" x14ac:dyDescent="0.3">
      <c r="A848" s="2"/>
      <c r="B848" s="1"/>
      <c r="C848" s="2"/>
      <c r="D848" s="2"/>
      <c r="E848" s="2"/>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461"/>
      <c r="AF848" s="1"/>
      <c r="AG848" s="1"/>
      <c r="AH848" s="1"/>
      <c r="AI848" s="1"/>
    </row>
    <row r="849" spans="1:35" ht="14.25" customHeight="1" x14ac:dyDescent="0.3">
      <c r="A849" s="2"/>
      <c r="B849" s="1"/>
      <c r="C849" s="2"/>
      <c r="D849" s="2"/>
      <c r="E849" s="2"/>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461"/>
      <c r="AF849" s="1"/>
      <c r="AG849" s="1"/>
      <c r="AH849" s="1"/>
      <c r="AI849" s="1"/>
    </row>
    <row r="850" spans="1:35" ht="14.25" customHeight="1" x14ac:dyDescent="0.3">
      <c r="A850" s="2"/>
      <c r="B850" s="1"/>
      <c r="C850" s="2"/>
      <c r="D850" s="2"/>
      <c r="E850" s="2"/>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461"/>
      <c r="AF850" s="1"/>
      <c r="AG850" s="1"/>
      <c r="AH850" s="1"/>
      <c r="AI850" s="1"/>
    </row>
    <row r="851" spans="1:35" ht="14.25" customHeight="1" x14ac:dyDescent="0.3">
      <c r="A851" s="2"/>
      <c r="B851" s="1"/>
      <c r="C851" s="2"/>
      <c r="D851" s="2"/>
      <c r="E851" s="2"/>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461"/>
      <c r="AF851" s="1"/>
      <c r="AG851" s="1"/>
      <c r="AH851" s="1"/>
      <c r="AI851" s="1"/>
    </row>
    <row r="852" spans="1:35" ht="14.25" customHeight="1" x14ac:dyDescent="0.3">
      <c r="A852" s="2"/>
      <c r="B852" s="1"/>
      <c r="C852" s="2"/>
      <c r="D852" s="2"/>
      <c r="E852" s="2"/>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461"/>
      <c r="AF852" s="1"/>
      <c r="AG852" s="1"/>
      <c r="AH852" s="1"/>
      <c r="AI852" s="1"/>
    </row>
    <row r="853" spans="1:35" ht="14.25" customHeight="1" x14ac:dyDescent="0.3">
      <c r="A853" s="2"/>
      <c r="B853" s="1"/>
      <c r="C853" s="2"/>
      <c r="D853" s="2"/>
      <c r="E853" s="2"/>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461"/>
      <c r="AF853" s="1"/>
      <c r="AG853" s="1"/>
      <c r="AH853" s="1"/>
      <c r="AI853" s="1"/>
    </row>
    <row r="854" spans="1:35" ht="14.25" customHeight="1" x14ac:dyDescent="0.3">
      <c r="A854" s="2"/>
      <c r="B854" s="1"/>
      <c r="C854" s="2"/>
      <c r="D854" s="2"/>
      <c r="E854" s="2"/>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461"/>
      <c r="AF854" s="1"/>
      <c r="AG854" s="1"/>
      <c r="AH854" s="1"/>
      <c r="AI854" s="1"/>
    </row>
    <row r="855" spans="1:35" ht="14.25" customHeight="1" x14ac:dyDescent="0.3">
      <c r="A855" s="2"/>
      <c r="B855" s="1"/>
      <c r="C855" s="2"/>
      <c r="D855" s="2"/>
      <c r="E855" s="2"/>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461"/>
      <c r="AF855" s="1"/>
      <c r="AG855" s="1"/>
      <c r="AH855" s="1"/>
      <c r="AI855" s="1"/>
    </row>
    <row r="856" spans="1:35" ht="14.25" customHeight="1" x14ac:dyDescent="0.3">
      <c r="A856" s="2"/>
      <c r="B856" s="1"/>
      <c r="C856" s="2"/>
      <c r="D856" s="2"/>
      <c r="E856" s="2"/>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461"/>
      <c r="AF856" s="1"/>
      <c r="AG856" s="1"/>
      <c r="AH856" s="1"/>
      <c r="AI856" s="1"/>
    </row>
    <row r="857" spans="1:35" ht="14.25" customHeight="1" x14ac:dyDescent="0.3">
      <c r="A857" s="2"/>
      <c r="B857" s="1"/>
      <c r="C857" s="2"/>
      <c r="D857" s="2"/>
      <c r="E857" s="2"/>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461"/>
      <c r="AF857" s="1"/>
      <c r="AG857" s="1"/>
      <c r="AH857" s="1"/>
      <c r="AI857" s="1"/>
    </row>
    <row r="858" spans="1:35" ht="14.25" customHeight="1" x14ac:dyDescent="0.3">
      <c r="A858" s="2"/>
      <c r="B858" s="1"/>
      <c r="C858" s="2"/>
      <c r="D858" s="2"/>
      <c r="E858" s="2"/>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461"/>
      <c r="AF858" s="1"/>
      <c r="AG858" s="1"/>
      <c r="AH858" s="1"/>
      <c r="AI858" s="1"/>
    </row>
    <row r="859" spans="1:35" ht="14.25" customHeight="1" x14ac:dyDescent="0.3">
      <c r="A859" s="2"/>
      <c r="B859" s="1"/>
      <c r="C859" s="2"/>
      <c r="D859" s="2"/>
      <c r="E859" s="2"/>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461"/>
      <c r="AF859" s="1"/>
      <c r="AG859" s="1"/>
      <c r="AH859" s="1"/>
      <c r="AI859" s="1"/>
    </row>
    <row r="860" spans="1:35" ht="14.25" customHeight="1" x14ac:dyDescent="0.3">
      <c r="A860" s="2"/>
      <c r="B860" s="1"/>
      <c r="C860" s="2"/>
      <c r="D860" s="2"/>
      <c r="E860" s="2"/>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461"/>
      <c r="AF860" s="1"/>
      <c r="AG860" s="1"/>
      <c r="AH860" s="1"/>
      <c r="AI860" s="1"/>
    </row>
    <row r="861" spans="1:35" ht="14.25" customHeight="1" x14ac:dyDescent="0.3">
      <c r="A861" s="2"/>
      <c r="B861" s="1"/>
      <c r="C861" s="2"/>
      <c r="D861" s="2"/>
      <c r="E861" s="2"/>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461"/>
      <c r="AF861" s="1"/>
      <c r="AG861" s="1"/>
      <c r="AH861" s="1"/>
      <c r="AI861" s="1"/>
    </row>
    <row r="862" spans="1:35" ht="14.25" customHeight="1" x14ac:dyDescent="0.3">
      <c r="A862" s="2"/>
      <c r="B862" s="1"/>
      <c r="C862" s="2"/>
      <c r="D862" s="2"/>
      <c r="E862" s="2"/>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461"/>
      <c r="AF862" s="1"/>
      <c r="AG862" s="1"/>
      <c r="AH862" s="1"/>
      <c r="AI862" s="1"/>
    </row>
    <row r="863" spans="1:35" ht="14.25" customHeight="1" x14ac:dyDescent="0.3">
      <c r="A863" s="2"/>
      <c r="B863" s="1"/>
      <c r="C863" s="2"/>
      <c r="D863" s="2"/>
      <c r="E863" s="2"/>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461"/>
      <c r="AF863" s="1"/>
      <c r="AG863" s="1"/>
      <c r="AH863" s="1"/>
      <c r="AI863" s="1"/>
    </row>
    <row r="864" spans="1:35" ht="14.25" customHeight="1" x14ac:dyDescent="0.3">
      <c r="A864" s="2"/>
      <c r="B864" s="1"/>
      <c r="C864" s="2"/>
      <c r="D864" s="2"/>
      <c r="E864" s="2"/>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461"/>
      <c r="AF864" s="1"/>
      <c r="AG864" s="1"/>
      <c r="AH864" s="1"/>
      <c r="AI864" s="1"/>
    </row>
    <row r="865" spans="1:35" ht="14.25" customHeight="1" x14ac:dyDescent="0.3">
      <c r="A865" s="2"/>
      <c r="B865" s="1"/>
      <c r="C865" s="2"/>
      <c r="D865" s="2"/>
      <c r="E865" s="2"/>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461"/>
      <c r="AF865" s="1"/>
      <c r="AG865" s="1"/>
      <c r="AH865" s="1"/>
      <c r="AI865" s="1"/>
    </row>
    <row r="866" spans="1:35" ht="14.25" customHeight="1" x14ac:dyDescent="0.3">
      <c r="A866" s="2"/>
      <c r="B866" s="1"/>
      <c r="C866" s="2"/>
      <c r="D866" s="2"/>
      <c r="E866" s="2"/>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461"/>
      <c r="AF866" s="1"/>
      <c r="AG866" s="1"/>
      <c r="AH866" s="1"/>
      <c r="AI866" s="1"/>
    </row>
    <row r="867" spans="1:35" ht="14.25" customHeight="1" x14ac:dyDescent="0.3">
      <c r="A867" s="2"/>
      <c r="B867" s="1"/>
      <c r="C867" s="2"/>
      <c r="D867" s="2"/>
      <c r="E867" s="2"/>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461"/>
      <c r="AF867" s="1"/>
      <c r="AG867" s="1"/>
      <c r="AH867" s="1"/>
      <c r="AI867" s="1"/>
    </row>
    <row r="868" spans="1:35" ht="14.25" customHeight="1" x14ac:dyDescent="0.3">
      <c r="A868" s="2"/>
      <c r="B868" s="1"/>
      <c r="C868" s="2"/>
      <c r="D868" s="2"/>
      <c r="E868" s="2"/>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461"/>
      <c r="AF868" s="1"/>
      <c r="AG868" s="1"/>
      <c r="AH868" s="1"/>
      <c r="AI868" s="1"/>
    </row>
    <row r="869" spans="1:35" ht="14.25" customHeight="1" x14ac:dyDescent="0.3">
      <c r="A869" s="2"/>
      <c r="B869" s="1"/>
      <c r="C869" s="2"/>
      <c r="D869" s="2"/>
      <c r="E869" s="2"/>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461"/>
      <c r="AF869" s="1"/>
      <c r="AG869" s="1"/>
      <c r="AH869" s="1"/>
      <c r="AI869" s="1"/>
    </row>
    <row r="870" spans="1:35" ht="14.25" customHeight="1" x14ac:dyDescent="0.3">
      <c r="A870" s="2"/>
      <c r="B870" s="1"/>
      <c r="C870" s="2"/>
      <c r="D870" s="2"/>
      <c r="E870" s="2"/>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461"/>
      <c r="AF870" s="1"/>
      <c r="AG870" s="1"/>
      <c r="AH870" s="1"/>
      <c r="AI870" s="1"/>
    </row>
    <row r="871" spans="1:35" ht="14.25" customHeight="1" x14ac:dyDescent="0.3">
      <c r="A871" s="2"/>
      <c r="B871" s="1"/>
      <c r="C871" s="2"/>
      <c r="D871" s="2"/>
      <c r="E871" s="2"/>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461"/>
      <c r="AF871" s="1"/>
      <c r="AG871" s="1"/>
      <c r="AH871" s="1"/>
      <c r="AI871" s="1"/>
    </row>
    <row r="872" spans="1:35" ht="14.25" customHeight="1" x14ac:dyDescent="0.3">
      <c r="A872" s="2"/>
      <c r="B872" s="1"/>
      <c r="C872" s="2"/>
      <c r="D872" s="2"/>
      <c r="E872" s="2"/>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461"/>
      <c r="AF872" s="1"/>
      <c r="AG872" s="1"/>
      <c r="AH872" s="1"/>
      <c r="AI872" s="1"/>
    </row>
    <row r="873" spans="1:35" ht="14.25" customHeight="1" x14ac:dyDescent="0.3">
      <c r="A873" s="2"/>
      <c r="B873" s="1"/>
      <c r="C873" s="2"/>
      <c r="D873" s="2"/>
      <c r="E873" s="2"/>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461"/>
      <c r="AF873" s="1"/>
      <c r="AG873" s="1"/>
      <c r="AH873" s="1"/>
      <c r="AI873" s="1"/>
    </row>
    <row r="874" spans="1:35" ht="14.25" customHeight="1" x14ac:dyDescent="0.3">
      <c r="A874" s="2"/>
      <c r="B874" s="1"/>
      <c r="C874" s="2"/>
      <c r="D874" s="2"/>
      <c r="E874" s="2"/>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461"/>
      <c r="AF874" s="1"/>
      <c r="AG874" s="1"/>
      <c r="AH874" s="1"/>
      <c r="AI874" s="1"/>
    </row>
    <row r="875" spans="1:35" ht="14.25" customHeight="1" x14ac:dyDescent="0.3">
      <c r="A875" s="2"/>
      <c r="B875" s="1"/>
      <c r="C875" s="2"/>
      <c r="D875" s="2"/>
      <c r="E875" s="2"/>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461"/>
      <c r="AF875" s="1"/>
      <c r="AG875" s="1"/>
      <c r="AH875" s="1"/>
      <c r="AI875" s="1"/>
    </row>
    <row r="876" spans="1:35" ht="14.25" customHeight="1" x14ac:dyDescent="0.3">
      <c r="A876" s="2"/>
      <c r="B876" s="1"/>
      <c r="C876" s="2"/>
      <c r="D876" s="2"/>
      <c r="E876" s="2"/>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461"/>
      <c r="AF876" s="1"/>
      <c r="AG876" s="1"/>
      <c r="AH876" s="1"/>
      <c r="AI876" s="1"/>
    </row>
    <row r="877" spans="1:35" ht="14.25" customHeight="1" x14ac:dyDescent="0.3">
      <c r="A877" s="2"/>
      <c r="B877" s="1"/>
      <c r="C877" s="2"/>
      <c r="D877" s="2"/>
      <c r="E877" s="2"/>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461"/>
      <c r="AF877" s="1"/>
      <c r="AG877" s="1"/>
      <c r="AH877" s="1"/>
      <c r="AI877" s="1"/>
    </row>
    <row r="878" spans="1:35" ht="14.25" customHeight="1" x14ac:dyDescent="0.3">
      <c r="A878" s="2"/>
      <c r="B878" s="1"/>
      <c r="C878" s="2"/>
      <c r="D878" s="2"/>
      <c r="E878" s="2"/>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461"/>
      <c r="AF878" s="1"/>
      <c r="AG878" s="1"/>
      <c r="AH878" s="1"/>
      <c r="AI878" s="1"/>
    </row>
    <row r="879" spans="1:35" ht="14.25" customHeight="1" x14ac:dyDescent="0.3">
      <c r="A879" s="2"/>
      <c r="B879" s="1"/>
      <c r="C879" s="2"/>
      <c r="D879" s="2"/>
      <c r="E879" s="2"/>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461"/>
      <c r="AF879" s="1"/>
      <c r="AG879" s="1"/>
      <c r="AH879" s="1"/>
      <c r="AI879" s="1"/>
    </row>
    <row r="880" spans="1:35" ht="14.25" customHeight="1" x14ac:dyDescent="0.3">
      <c r="A880" s="2"/>
      <c r="B880" s="1"/>
      <c r="C880" s="2"/>
      <c r="D880" s="2"/>
      <c r="E880" s="2"/>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461"/>
      <c r="AF880" s="1"/>
      <c r="AG880" s="1"/>
      <c r="AH880" s="1"/>
      <c r="AI880" s="1"/>
    </row>
    <row r="881" spans="1:35" ht="14.25" customHeight="1" x14ac:dyDescent="0.3">
      <c r="A881" s="2"/>
      <c r="B881" s="1"/>
      <c r="C881" s="2"/>
      <c r="D881" s="2"/>
      <c r="E881" s="2"/>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461"/>
      <c r="AF881" s="1"/>
      <c r="AG881" s="1"/>
      <c r="AH881" s="1"/>
      <c r="AI881" s="1"/>
    </row>
    <row r="882" spans="1:35" ht="14.25" customHeight="1" x14ac:dyDescent="0.3">
      <c r="A882" s="2"/>
      <c r="B882" s="1"/>
      <c r="C882" s="2"/>
      <c r="D882" s="2"/>
      <c r="E882" s="2"/>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461"/>
      <c r="AF882" s="1"/>
      <c r="AG882" s="1"/>
      <c r="AH882" s="1"/>
      <c r="AI882" s="1"/>
    </row>
    <row r="883" spans="1:35" ht="14.25" customHeight="1" x14ac:dyDescent="0.3">
      <c r="A883" s="2"/>
      <c r="B883" s="1"/>
      <c r="C883" s="2"/>
      <c r="D883" s="2"/>
      <c r="E883" s="2"/>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461"/>
      <c r="AF883" s="1"/>
      <c r="AG883" s="1"/>
      <c r="AH883" s="1"/>
      <c r="AI883" s="1"/>
    </row>
    <row r="884" spans="1:35" ht="14.25" customHeight="1" x14ac:dyDescent="0.3">
      <c r="A884" s="2"/>
      <c r="B884" s="1"/>
      <c r="C884" s="2"/>
      <c r="D884" s="2"/>
      <c r="E884" s="2"/>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461"/>
      <c r="AF884" s="1"/>
      <c r="AG884" s="1"/>
      <c r="AH884" s="1"/>
      <c r="AI884" s="1"/>
    </row>
    <row r="885" spans="1:35" ht="14.25" customHeight="1" x14ac:dyDescent="0.3">
      <c r="A885" s="2"/>
      <c r="B885" s="1"/>
      <c r="C885" s="2"/>
      <c r="D885" s="2"/>
      <c r="E885" s="2"/>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461"/>
      <c r="AF885" s="1"/>
      <c r="AG885" s="1"/>
      <c r="AH885" s="1"/>
      <c r="AI885" s="1"/>
    </row>
    <row r="886" spans="1:35" ht="14.25" customHeight="1" x14ac:dyDescent="0.3">
      <c r="A886" s="2"/>
      <c r="B886" s="1"/>
      <c r="C886" s="2"/>
      <c r="D886" s="2"/>
      <c r="E886" s="2"/>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461"/>
      <c r="AF886" s="1"/>
      <c r="AG886" s="1"/>
      <c r="AH886" s="1"/>
      <c r="AI886" s="1"/>
    </row>
    <row r="887" spans="1:35" ht="14.25" customHeight="1" x14ac:dyDescent="0.3">
      <c r="A887" s="2"/>
      <c r="B887" s="1"/>
      <c r="C887" s="2"/>
      <c r="D887" s="2"/>
      <c r="E887" s="2"/>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461"/>
      <c r="AF887" s="1"/>
      <c r="AG887" s="1"/>
      <c r="AH887" s="1"/>
      <c r="AI887" s="1"/>
    </row>
    <row r="888" spans="1:35" ht="14.25" customHeight="1" x14ac:dyDescent="0.3">
      <c r="A888" s="2"/>
      <c r="B888" s="1"/>
      <c r="C888" s="2"/>
      <c r="D888" s="2"/>
      <c r="E888" s="2"/>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461"/>
      <c r="AF888" s="1"/>
      <c r="AG888" s="1"/>
      <c r="AH888" s="1"/>
      <c r="AI888" s="1"/>
    </row>
    <row r="889" spans="1:35" ht="14.25" customHeight="1" x14ac:dyDescent="0.3">
      <c r="A889" s="2"/>
      <c r="B889" s="1"/>
      <c r="C889" s="2"/>
      <c r="D889" s="2"/>
      <c r="E889" s="2"/>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461"/>
      <c r="AF889" s="1"/>
      <c r="AG889" s="1"/>
      <c r="AH889" s="1"/>
      <c r="AI889" s="1"/>
    </row>
    <row r="890" spans="1:35" ht="14.25" customHeight="1" x14ac:dyDescent="0.3">
      <c r="A890" s="2"/>
      <c r="B890" s="1"/>
      <c r="C890" s="2"/>
      <c r="D890" s="2"/>
      <c r="E890" s="2"/>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461"/>
      <c r="AF890" s="1"/>
      <c r="AG890" s="1"/>
      <c r="AH890" s="1"/>
      <c r="AI890" s="1"/>
    </row>
    <row r="891" spans="1:35" ht="14.25" customHeight="1" x14ac:dyDescent="0.3">
      <c r="A891" s="2"/>
      <c r="B891" s="1"/>
      <c r="C891" s="2"/>
      <c r="D891" s="2"/>
      <c r="E891" s="2"/>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461"/>
      <c r="AF891" s="1"/>
      <c r="AG891" s="1"/>
      <c r="AH891" s="1"/>
      <c r="AI891" s="1"/>
    </row>
    <row r="892" spans="1:35" ht="14.25" customHeight="1" x14ac:dyDescent="0.3">
      <c r="A892" s="2"/>
      <c r="B892" s="1"/>
      <c r="C892" s="2"/>
      <c r="D892" s="2"/>
      <c r="E892" s="2"/>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461"/>
      <c r="AF892" s="1"/>
      <c r="AG892" s="1"/>
      <c r="AH892" s="1"/>
      <c r="AI892" s="1"/>
    </row>
    <row r="893" spans="1:35" ht="14.25" customHeight="1" x14ac:dyDescent="0.3">
      <c r="A893" s="2"/>
      <c r="B893" s="1"/>
      <c r="C893" s="2"/>
      <c r="D893" s="2"/>
      <c r="E893" s="2"/>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461"/>
      <c r="AF893" s="1"/>
      <c r="AG893" s="1"/>
      <c r="AH893" s="1"/>
      <c r="AI893" s="1"/>
    </row>
    <row r="894" spans="1:35" ht="14.25" customHeight="1" x14ac:dyDescent="0.3">
      <c r="A894" s="2"/>
      <c r="B894" s="1"/>
      <c r="C894" s="2"/>
      <c r="D894" s="2"/>
      <c r="E894" s="2"/>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461"/>
      <c r="AF894" s="1"/>
      <c r="AG894" s="1"/>
      <c r="AH894" s="1"/>
      <c r="AI894" s="1"/>
    </row>
    <row r="895" spans="1:35" ht="14.25" customHeight="1" x14ac:dyDescent="0.3">
      <c r="A895" s="2"/>
      <c r="B895" s="1"/>
      <c r="C895" s="2"/>
      <c r="D895" s="2"/>
      <c r="E895" s="2"/>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461"/>
      <c r="AF895" s="1"/>
      <c r="AG895" s="1"/>
      <c r="AH895" s="1"/>
      <c r="AI895" s="1"/>
    </row>
    <row r="896" spans="1:35" ht="14.25" customHeight="1" x14ac:dyDescent="0.3">
      <c r="A896" s="2"/>
      <c r="B896" s="1"/>
      <c r="C896" s="2"/>
      <c r="D896" s="2"/>
      <c r="E896" s="2"/>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461"/>
      <c r="AF896" s="1"/>
      <c r="AG896" s="1"/>
      <c r="AH896" s="1"/>
      <c r="AI896" s="1"/>
    </row>
    <row r="897" spans="1:35" ht="14.25" customHeight="1" x14ac:dyDescent="0.3">
      <c r="A897" s="2"/>
      <c r="B897" s="1"/>
      <c r="C897" s="2"/>
      <c r="D897" s="2"/>
      <c r="E897" s="2"/>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461"/>
      <c r="AF897" s="1"/>
      <c r="AG897" s="1"/>
      <c r="AH897" s="1"/>
      <c r="AI897" s="1"/>
    </row>
    <row r="898" spans="1:35" ht="14.25" customHeight="1" x14ac:dyDescent="0.3">
      <c r="A898" s="2"/>
      <c r="B898" s="1"/>
      <c r="C898" s="2"/>
      <c r="D898" s="2"/>
      <c r="E898" s="2"/>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461"/>
      <c r="AF898" s="1"/>
      <c r="AG898" s="1"/>
      <c r="AH898" s="1"/>
      <c r="AI898" s="1"/>
    </row>
    <row r="899" spans="1:35" ht="14.25" customHeight="1" x14ac:dyDescent="0.3">
      <c r="A899" s="2"/>
      <c r="B899" s="1"/>
      <c r="C899" s="2"/>
      <c r="D899" s="2"/>
      <c r="E899" s="2"/>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461"/>
      <c r="AF899" s="1"/>
      <c r="AG899" s="1"/>
      <c r="AH899" s="1"/>
      <c r="AI899" s="1"/>
    </row>
    <row r="900" spans="1:35" ht="14.25" customHeight="1" x14ac:dyDescent="0.3">
      <c r="A900" s="2"/>
      <c r="B900" s="1"/>
      <c r="C900" s="2"/>
      <c r="D900" s="2"/>
      <c r="E900" s="2"/>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461"/>
      <c r="AF900" s="1"/>
      <c r="AG900" s="1"/>
      <c r="AH900" s="1"/>
      <c r="AI900" s="1"/>
    </row>
    <row r="901" spans="1:35" ht="14.25" customHeight="1" x14ac:dyDescent="0.3">
      <c r="A901" s="2"/>
      <c r="B901" s="1"/>
      <c r="C901" s="2"/>
      <c r="D901" s="2"/>
      <c r="E901" s="2"/>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461"/>
      <c r="AF901" s="1"/>
      <c r="AG901" s="1"/>
      <c r="AH901" s="1"/>
      <c r="AI901" s="1"/>
    </row>
    <row r="902" spans="1:35" ht="14.25" customHeight="1" x14ac:dyDescent="0.3">
      <c r="A902" s="2"/>
      <c r="B902" s="1"/>
      <c r="C902" s="2"/>
      <c r="D902" s="2"/>
      <c r="E902" s="2"/>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461"/>
      <c r="AF902" s="1"/>
      <c r="AG902" s="1"/>
      <c r="AH902" s="1"/>
      <c r="AI902" s="1"/>
    </row>
    <row r="903" spans="1:35" ht="14.25" customHeight="1" x14ac:dyDescent="0.3">
      <c r="A903" s="2"/>
      <c r="B903" s="1"/>
      <c r="C903" s="2"/>
      <c r="D903" s="2"/>
      <c r="E903" s="2"/>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461"/>
      <c r="AF903" s="1"/>
      <c r="AG903" s="1"/>
      <c r="AH903" s="1"/>
      <c r="AI903" s="1"/>
    </row>
    <row r="904" spans="1:35" ht="14.25" customHeight="1" x14ac:dyDescent="0.3">
      <c r="A904" s="2"/>
      <c r="B904" s="1"/>
      <c r="C904" s="2"/>
      <c r="D904" s="2"/>
      <c r="E904" s="2"/>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461"/>
      <c r="AF904" s="1"/>
      <c r="AG904" s="1"/>
      <c r="AH904" s="1"/>
      <c r="AI904" s="1"/>
    </row>
    <row r="905" spans="1:35" ht="14.25" customHeight="1" x14ac:dyDescent="0.3">
      <c r="A905" s="2"/>
      <c r="B905" s="1"/>
      <c r="C905" s="2"/>
      <c r="D905" s="2"/>
      <c r="E905" s="2"/>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461"/>
      <c r="AF905" s="1"/>
      <c r="AG905" s="1"/>
      <c r="AH905" s="1"/>
      <c r="AI905" s="1"/>
    </row>
    <row r="906" spans="1:35" ht="14.25" customHeight="1" x14ac:dyDescent="0.3">
      <c r="A906" s="2"/>
      <c r="B906" s="1"/>
      <c r="C906" s="2"/>
      <c r="D906" s="2"/>
      <c r="E906" s="2"/>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461"/>
      <c r="AF906" s="1"/>
      <c r="AG906" s="1"/>
      <c r="AH906" s="1"/>
      <c r="AI906" s="1"/>
    </row>
    <row r="907" spans="1:35" ht="14.25" customHeight="1" x14ac:dyDescent="0.3">
      <c r="A907" s="2"/>
      <c r="B907" s="1"/>
      <c r="C907" s="2"/>
      <c r="D907" s="2"/>
      <c r="E907" s="2"/>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461"/>
      <c r="AF907" s="1"/>
      <c r="AG907" s="1"/>
      <c r="AH907" s="1"/>
      <c r="AI907" s="1"/>
    </row>
    <row r="908" spans="1:35" ht="14.25" customHeight="1" x14ac:dyDescent="0.3">
      <c r="A908" s="2"/>
      <c r="B908" s="1"/>
      <c r="C908" s="2"/>
      <c r="D908" s="2"/>
      <c r="E908" s="2"/>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461"/>
      <c r="AF908" s="1"/>
      <c r="AG908" s="1"/>
      <c r="AH908" s="1"/>
      <c r="AI908" s="1"/>
    </row>
    <row r="909" spans="1:35" ht="14.25" customHeight="1" x14ac:dyDescent="0.3">
      <c r="A909" s="2"/>
      <c r="B909" s="1"/>
      <c r="C909" s="2"/>
      <c r="D909" s="2"/>
      <c r="E909" s="2"/>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461"/>
      <c r="AF909" s="1"/>
      <c r="AG909" s="1"/>
      <c r="AH909" s="1"/>
      <c r="AI909" s="1"/>
    </row>
    <row r="910" spans="1:35" ht="14.25" customHeight="1" x14ac:dyDescent="0.3">
      <c r="A910" s="2"/>
      <c r="B910" s="1"/>
      <c r="C910" s="2"/>
      <c r="D910" s="2"/>
      <c r="E910" s="2"/>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461"/>
      <c r="AF910" s="1"/>
      <c r="AG910" s="1"/>
      <c r="AH910" s="1"/>
      <c r="AI910" s="1"/>
    </row>
    <row r="911" spans="1:35" ht="14.25" customHeight="1" x14ac:dyDescent="0.3">
      <c r="A911" s="2"/>
      <c r="B911" s="1"/>
      <c r="C911" s="2"/>
      <c r="D911" s="2"/>
      <c r="E911" s="2"/>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461"/>
      <c r="AF911" s="1"/>
      <c r="AG911" s="1"/>
      <c r="AH911" s="1"/>
      <c r="AI911" s="1"/>
    </row>
    <row r="912" spans="1:35" ht="14.25" customHeight="1" x14ac:dyDescent="0.3">
      <c r="A912" s="2"/>
      <c r="B912" s="1"/>
      <c r="C912" s="2"/>
      <c r="D912" s="2"/>
      <c r="E912" s="2"/>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461"/>
      <c r="AF912" s="1"/>
      <c r="AG912" s="1"/>
      <c r="AH912" s="1"/>
      <c r="AI912" s="1"/>
    </row>
    <row r="913" spans="1:35" ht="14.25" customHeight="1" x14ac:dyDescent="0.3">
      <c r="A913" s="2"/>
      <c r="B913" s="1"/>
      <c r="C913" s="2"/>
      <c r="D913" s="2"/>
      <c r="E913" s="2"/>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461"/>
      <c r="AF913" s="1"/>
      <c r="AG913" s="1"/>
      <c r="AH913" s="1"/>
      <c r="AI913" s="1"/>
    </row>
    <row r="914" spans="1:35" ht="14.25" customHeight="1" x14ac:dyDescent="0.3">
      <c r="A914" s="2"/>
      <c r="B914" s="1"/>
      <c r="C914" s="2"/>
      <c r="D914" s="2"/>
      <c r="E914" s="2"/>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461"/>
      <c r="AF914" s="1"/>
      <c r="AG914" s="1"/>
      <c r="AH914" s="1"/>
      <c r="AI914" s="1"/>
    </row>
    <row r="915" spans="1:35" ht="14.25" customHeight="1" x14ac:dyDescent="0.3">
      <c r="A915" s="2"/>
      <c r="B915" s="1"/>
      <c r="C915" s="2"/>
      <c r="D915" s="2"/>
      <c r="E915" s="2"/>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461"/>
      <c r="AF915" s="1"/>
      <c r="AG915" s="1"/>
      <c r="AH915" s="1"/>
      <c r="AI915" s="1"/>
    </row>
    <row r="916" spans="1:35" ht="14.25" customHeight="1" x14ac:dyDescent="0.3">
      <c r="A916" s="2"/>
      <c r="B916" s="1"/>
      <c r="C916" s="2"/>
      <c r="D916" s="2"/>
      <c r="E916" s="2"/>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461"/>
      <c r="AF916" s="1"/>
      <c r="AG916" s="1"/>
      <c r="AH916" s="1"/>
      <c r="AI916" s="1"/>
    </row>
    <row r="917" spans="1:35" ht="14.25" customHeight="1" x14ac:dyDescent="0.3">
      <c r="A917" s="2"/>
      <c r="B917" s="1"/>
      <c r="C917" s="2"/>
      <c r="D917" s="2"/>
      <c r="E917" s="2"/>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461"/>
      <c r="AF917" s="1"/>
      <c r="AG917" s="1"/>
      <c r="AH917" s="1"/>
      <c r="AI917" s="1"/>
    </row>
    <row r="918" spans="1:35" ht="14.25" customHeight="1" x14ac:dyDescent="0.3">
      <c r="A918" s="2"/>
      <c r="B918" s="1"/>
      <c r="C918" s="2"/>
      <c r="D918" s="2"/>
      <c r="E918" s="2"/>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461"/>
      <c r="AF918" s="1"/>
      <c r="AG918" s="1"/>
      <c r="AH918" s="1"/>
      <c r="AI918" s="1"/>
    </row>
    <row r="919" spans="1:35" ht="14.25" customHeight="1" x14ac:dyDescent="0.3">
      <c r="A919" s="2"/>
      <c r="B919" s="1"/>
      <c r="C919" s="2"/>
      <c r="D919" s="2"/>
      <c r="E919" s="2"/>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461"/>
      <c r="AF919" s="1"/>
      <c r="AG919" s="1"/>
      <c r="AH919" s="1"/>
      <c r="AI919" s="1"/>
    </row>
    <row r="920" spans="1:35" ht="14.25" customHeight="1" x14ac:dyDescent="0.3">
      <c r="A920" s="2"/>
      <c r="B920" s="1"/>
      <c r="C920" s="2"/>
      <c r="D920" s="2"/>
      <c r="E920" s="2"/>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461"/>
      <c r="AF920" s="1"/>
      <c r="AG920" s="1"/>
      <c r="AH920" s="1"/>
      <c r="AI920" s="1"/>
    </row>
    <row r="921" spans="1:35" ht="14.25" customHeight="1" x14ac:dyDescent="0.3">
      <c r="A921" s="2"/>
      <c r="B921" s="1"/>
      <c r="C921" s="2"/>
      <c r="D921" s="2"/>
      <c r="E921" s="2"/>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461"/>
      <c r="AF921" s="1"/>
      <c r="AG921" s="1"/>
      <c r="AH921" s="1"/>
      <c r="AI921" s="1"/>
    </row>
    <row r="922" spans="1:35" ht="14.25" customHeight="1" x14ac:dyDescent="0.3">
      <c r="A922" s="2"/>
      <c r="B922" s="1"/>
      <c r="C922" s="2"/>
      <c r="D922" s="2"/>
      <c r="E922" s="2"/>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461"/>
      <c r="AF922" s="1"/>
      <c r="AG922" s="1"/>
      <c r="AH922" s="1"/>
      <c r="AI922" s="1"/>
    </row>
    <row r="923" spans="1:35" ht="14.25" customHeight="1" x14ac:dyDescent="0.3">
      <c r="A923" s="2"/>
      <c r="B923" s="1"/>
      <c r="C923" s="2"/>
      <c r="D923" s="2"/>
      <c r="E923" s="2"/>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461"/>
      <c r="AF923" s="1"/>
      <c r="AG923" s="1"/>
      <c r="AH923" s="1"/>
      <c r="AI923" s="1"/>
    </row>
    <row r="924" spans="1:35" ht="14.25" customHeight="1" x14ac:dyDescent="0.3">
      <c r="A924" s="2"/>
      <c r="B924" s="1"/>
      <c r="C924" s="2"/>
      <c r="D924" s="2"/>
      <c r="E924" s="2"/>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461"/>
      <c r="AF924" s="1"/>
      <c r="AG924" s="1"/>
      <c r="AH924" s="1"/>
      <c r="AI924" s="1"/>
    </row>
    <row r="925" spans="1:35" ht="14.25" customHeight="1" x14ac:dyDescent="0.3">
      <c r="A925" s="2"/>
      <c r="B925" s="1"/>
      <c r="C925" s="2"/>
      <c r="D925" s="2"/>
      <c r="E925" s="2"/>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461"/>
      <c r="AF925" s="1"/>
      <c r="AG925" s="1"/>
      <c r="AH925" s="1"/>
      <c r="AI925" s="1"/>
    </row>
    <row r="926" spans="1:35" ht="14.25" customHeight="1" x14ac:dyDescent="0.3">
      <c r="A926" s="2"/>
      <c r="B926" s="1"/>
      <c r="C926" s="2"/>
      <c r="D926" s="2"/>
      <c r="E926" s="2"/>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461"/>
      <c r="AF926" s="1"/>
      <c r="AG926" s="1"/>
      <c r="AH926" s="1"/>
      <c r="AI926" s="1"/>
    </row>
    <row r="927" spans="1:35" ht="14.25" customHeight="1" x14ac:dyDescent="0.3">
      <c r="A927" s="2"/>
      <c r="B927" s="1"/>
      <c r="C927" s="2"/>
      <c r="D927" s="2"/>
      <c r="E927" s="2"/>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461"/>
      <c r="AF927" s="1"/>
      <c r="AG927" s="1"/>
      <c r="AH927" s="1"/>
      <c r="AI927" s="1"/>
    </row>
    <row r="928" spans="1:35" ht="14.25" customHeight="1" x14ac:dyDescent="0.3">
      <c r="A928" s="2"/>
      <c r="B928" s="1"/>
      <c r="C928" s="2"/>
      <c r="D928" s="2"/>
      <c r="E928" s="2"/>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461"/>
      <c r="AF928" s="1"/>
      <c r="AG928" s="1"/>
      <c r="AH928" s="1"/>
      <c r="AI928" s="1"/>
    </row>
    <row r="929" spans="1:35" ht="14.25" customHeight="1" x14ac:dyDescent="0.3">
      <c r="A929" s="2"/>
      <c r="B929" s="1"/>
      <c r="C929" s="2"/>
      <c r="D929" s="2"/>
      <c r="E929" s="2"/>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461"/>
      <c r="AF929" s="1"/>
      <c r="AG929" s="1"/>
      <c r="AH929" s="1"/>
      <c r="AI929" s="1"/>
    </row>
    <row r="930" spans="1:35" ht="14.25" customHeight="1" x14ac:dyDescent="0.3">
      <c r="A930" s="2"/>
      <c r="B930" s="1"/>
      <c r="C930" s="2"/>
      <c r="D930" s="2"/>
      <c r="E930" s="2"/>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461"/>
      <c r="AF930" s="1"/>
      <c r="AG930" s="1"/>
      <c r="AH930" s="1"/>
      <c r="AI930" s="1"/>
    </row>
    <row r="931" spans="1:35" ht="14.25" customHeight="1" x14ac:dyDescent="0.3">
      <c r="A931" s="2"/>
      <c r="B931" s="1"/>
      <c r="C931" s="2"/>
      <c r="D931" s="2"/>
      <c r="E931" s="2"/>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461"/>
      <c r="AF931" s="1"/>
      <c r="AG931" s="1"/>
      <c r="AH931" s="1"/>
      <c r="AI931" s="1"/>
    </row>
    <row r="932" spans="1:35" ht="14.25" customHeight="1" x14ac:dyDescent="0.3">
      <c r="A932" s="2"/>
      <c r="B932" s="1"/>
      <c r="C932" s="2"/>
      <c r="D932" s="2"/>
      <c r="E932" s="2"/>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461"/>
      <c r="AF932" s="1"/>
      <c r="AG932" s="1"/>
      <c r="AH932" s="1"/>
      <c r="AI932" s="1"/>
    </row>
    <row r="933" spans="1:35" ht="14.25" customHeight="1" x14ac:dyDescent="0.3">
      <c r="A933" s="2"/>
      <c r="B933" s="1"/>
      <c r="C933" s="2"/>
      <c r="D933" s="2"/>
      <c r="E933" s="2"/>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461"/>
      <c r="AF933" s="1"/>
      <c r="AG933" s="1"/>
      <c r="AH933" s="1"/>
      <c r="AI933" s="1"/>
    </row>
    <row r="934" spans="1:35" ht="14.25" customHeight="1" x14ac:dyDescent="0.3">
      <c r="A934" s="2"/>
      <c r="B934" s="1"/>
      <c r="C934" s="2"/>
      <c r="D934" s="2"/>
      <c r="E934" s="2"/>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461"/>
      <c r="AF934" s="1"/>
      <c r="AG934" s="1"/>
      <c r="AH934" s="1"/>
      <c r="AI934" s="1"/>
    </row>
    <row r="935" spans="1:35" ht="14.25" customHeight="1" x14ac:dyDescent="0.3">
      <c r="A935" s="2"/>
      <c r="B935" s="1"/>
      <c r="C935" s="2"/>
      <c r="D935" s="2"/>
      <c r="E935" s="2"/>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461"/>
      <c r="AF935" s="1"/>
      <c r="AG935" s="1"/>
      <c r="AH935" s="1"/>
      <c r="AI935" s="1"/>
    </row>
    <row r="936" spans="1:35" ht="14.25" customHeight="1" x14ac:dyDescent="0.3">
      <c r="A936" s="2"/>
      <c r="B936" s="1"/>
      <c r="C936" s="2"/>
      <c r="D936" s="2"/>
      <c r="E936" s="2"/>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461"/>
      <c r="AF936" s="1"/>
      <c r="AG936" s="1"/>
      <c r="AH936" s="1"/>
      <c r="AI936" s="1"/>
    </row>
    <row r="937" spans="1:35" ht="14.25" customHeight="1" x14ac:dyDescent="0.3">
      <c r="A937" s="2"/>
      <c r="B937" s="1"/>
      <c r="C937" s="2"/>
      <c r="D937" s="2"/>
      <c r="E937" s="2"/>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461"/>
      <c r="AF937" s="1"/>
      <c r="AG937" s="1"/>
      <c r="AH937" s="1"/>
      <c r="AI937" s="1"/>
    </row>
    <row r="938" spans="1:35" ht="14.25" customHeight="1" x14ac:dyDescent="0.3">
      <c r="A938" s="2"/>
      <c r="B938" s="1"/>
      <c r="C938" s="2"/>
      <c r="D938" s="2"/>
      <c r="E938" s="2"/>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461"/>
      <c r="AF938" s="1"/>
      <c r="AG938" s="1"/>
      <c r="AH938" s="1"/>
      <c r="AI938" s="1"/>
    </row>
    <row r="939" spans="1:35" ht="14.25" customHeight="1" x14ac:dyDescent="0.3">
      <c r="A939" s="2"/>
      <c r="B939" s="1"/>
      <c r="C939" s="2"/>
      <c r="D939" s="2"/>
      <c r="E939" s="2"/>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461"/>
      <c r="AF939" s="1"/>
      <c r="AG939" s="1"/>
      <c r="AH939" s="1"/>
      <c r="AI939" s="1"/>
    </row>
    <row r="940" spans="1:35" ht="14.25" customHeight="1" x14ac:dyDescent="0.3">
      <c r="A940" s="2"/>
      <c r="B940" s="1"/>
      <c r="C940" s="2"/>
      <c r="D940" s="2"/>
      <c r="E940" s="2"/>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461"/>
      <c r="AF940" s="1"/>
      <c r="AG940" s="1"/>
      <c r="AH940" s="1"/>
      <c r="AI940" s="1"/>
    </row>
    <row r="941" spans="1:35" ht="14.25" customHeight="1" x14ac:dyDescent="0.3">
      <c r="A941" s="2"/>
      <c r="B941" s="1"/>
      <c r="C941" s="2"/>
      <c r="D941" s="2"/>
      <c r="E941" s="2"/>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461"/>
      <c r="AF941" s="1"/>
      <c r="AG941" s="1"/>
      <c r="AH941" s="1"/>
      <c r="AI941" s="1"/>
    </row>
    <row r="942" spans="1:35" ht="14.25" customHeight="1" x14ac:dyDescent="0.3">
      <c r="A942" s="2"/>
      <c r="B942" s="1"/>
      <c r="C942" s="2"/>
      <c r="D942" s="2"/>
      <c r="E942" s="2"/>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461"/>
      <c r="AF942" s="1"/>
      <c r="AG942" s="1"/>
      <c r="AH942" s="1"/>
      <c r="AI942" s="1"/>
    </row>
    <row r="943" spans="1:35" ht="14.25" customHeight="1" x14ac:dyDescent="0.3">
      <c r="A943" s="2"/>
      <c r="B943" s="1"/>
      <c r="C943" s="2"/>
      <c r="D943" s="2"/>
      <c r="E943" s="2"/>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461"/>
      <c r="AF943" s="1"/>
      <c r="AG943" s="1"/>
      <c r="AH943" s="1"/>
      <c r="AI943" s="1"/>
    </row>
    <row r="944" spans="1:35" ht="14.25" customHeight="1" x14ac:dyDescent="0.3">
      <c r="A944" s="2"/>
      <c r="B944" s="1"/>
      <c r="C944" s="2"/>
      <c r="D944" s="2"/>
      <c r="E944" s="2"/>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461"/>
      <c r="AF944" s="1"/>
      <c r="AG944" s="1"/>
      <c r="AH944" s="1"/>
      <c r="AI944" s="1"/>
    </row>
    <row r="945" spans="1:35" ht="14.25" customHeight="1" x14ac:dyDescent="0.3">
      <c r="A945" s="2"/>
      <c r="B945" s="1"/>
      <c r="C945" s="2"/>
      <c r="D945" s="2"/>
      <c r="E945" s="2"/>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461"/>
      <c r="AF945" s="1"/>
      <c r="AG945" s="1"/>
      <c r="AH945" s="1"/>
      <c r="AI945" s="1"/>
    </row>
    <row r="946" spans="1:35" ht="14.25" customHeight="1" x14ac:dyDescent="0.3">
      <c r="A946" s="2"/>
      <c r="B946" s="1"/>
      <c r="C946" s="2"/>
      <c r="D946" s="2"/>
      <c r="E946" s="2"/>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461"/>
      <c r="AF946" s="1"/>
      <c r="AG946" s="1"/>
      <c r="AH946" s="1"/>
      <c r="AI946" s="1"/>
    </row>
    <row r="947" spans="1:35" ht="14.25" customHeight="1" x14ac:dyDescent="0.3">
      <c r="A947" s="2"/>
      <c r="B947" s="1"/>
      <c r="C947" s="2"/>
      <c r="D947" s="2"/>
      <c r="E947" s="2"/>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461"/>
      <c r="AF947" s="1"/>
      <c r="AG947" s="1"/>
      <c r="AH947" s="1"/>
      <c r="AI947" s="1"/>
    </row>
    <row r="948" spans="1:35" ht="14.25" customHeight="1" x14ac:dyDescent="0.3">
      <c r="A948" s="2"/>
      <c r="B948" s="1"/>
      <c r="C948" s="2"/>
      <c r="D948" s="2"/>
      <c r="E948" s="2"/>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461"/>
      <c r="AF948" s="1"/>
      <c r="AG948" s="1"/>
      <c r="AH948" s="1"/>
      <c r="AI948" s="1"/>
    </row>
    <row r="949" spans="1:35" ht="14.25" customHeight="1" x14ac:dyDescent="0.3">
      <c r="A949" s="2"/>
      <c r="B949" s="1"/>
      <c r="C949" s="2"/>
      <c r="D949" s="2"/>
      <c r="E949" s="2"/>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461"/>
      <c r="AF949" s="1"/>
      <c r="AG949" s="1"/>
      <c r="AH949" s="1"/>
      <c r="AI949" s="1"/>
    </row>
    <row r="950" spans="1:35" ht="14.25" customHeight="1" x14ac:dyDescent="0.3">
      <c r="A950" s="2"/>
      <c r="B950" s="1"/>
      <c r="C950" s="2"/>
      <c r="D950" s="2"/>
      <c r="E950" s="2"/>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461"/>
      <c r="AF950" s="1"/>
      <c r="AG950" s="1"/>
      <c r="AH950" s="1"/>
      <c r="AI950" s="1"/>
    </row>
    <row r="951" spans="1:35" ht="14.25" customHeight="1" x14ac:dyDescent="0.3">
      <c r="A951" s="2"/>
      <c r="B951" s="1"/>
      <c r="C951" s="2"/>
      <c r="D951" s="2"/>
      <c r="E951" s="2"/>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461"/>
      <c r="AF951" s="1"/>
      <c r="AG951" s="1"/>
      <c r="AH951" s="1"/>
      <c r="AI951" s="1"/>
    </row>
    <row r="952" spans="1:35" ht="14.25" customHeight="1" x14ac:dyDescent="0.3">
      <c r="A952" s="2"/>
      <c r="B952" s="1"/>
      <c r="C952" s="2"/>
      <c r="D952" s="2"/>
      <c r="E952" s="2"/>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461"/>
      <c r="AF952" s="1"/>
      <c r="AG952" s="1"/>
      <c r="AH952" s="1"/>
      <c r="AI952" s="1"/>
    </row>
    <row r="953" spans="1:35" ht="14.25" customHeight="1" x14ac:dyDescent="0.3">
      <c r="A953" s="2"/>
      <c r="B953" s="1"/>
      <c r="C953" s="2"/>
      <c r="D953" s="2"/>
      <c r="E953" s="2"/>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461"/>
      <c r="AF953" s="1"/>
      <c r="AG953" s="1"/>
      <c r="AH953" s="1"/>
      <c r="AI953" s="1"/>
    </row>
    <row r="954" spans="1:35" ht="14.25" customHeight="1" x14ac:dyDescent="0.3">
      <c r="A954" s="2"/>
      <c r="B954" s="1"/>
      <c r="C954" s="2"/>
      <c r="D954" s="2"/>
      <c r="E954" s="2"/>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461"/>
      <c r="AF954" s="1"/>
      <c r="AG954" s="1"/>
      <c r="AH954" s="1"/>
      <c r="AI954" s="1"/>
    </row>
    <row r="955" spans="1:35" ht="14.25" customHeight="1" x14ac:dyDescent="0.3">
      <c r="A955" s="2"/>
      <c r="B955" s="1"/>
      <c r="C955" s="2"/>
      <c r="D955" s="2"/>
      <c r="E955" s="2"/>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461"/>
      <c r="AF955" s="1"/>
      <c r="AG955" s="1"/>
      <c r="AH955" s="1"/>
      <c r="AI955" s="1"/>
    </row>
    <row r="956" spans="1:35" ht="14.25" customHeight="1" x14ac:dyDescent="0.3">
      <c r="A956" s="2"/>
      <c r="B956" s="1"/>
      <c r="C956" s="2"/>
      <c r="D956" s="2"/>
      <c r="E956" s="2"/>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461"/>
      <c r="AF956" s="1"/>
      <c r="AG956" s="1"/>
      <c r="AH956" s="1"/>
      <c r="AI956" s="1"/>
    </row>
    <row r="957" spans="1:35" ht="14.25" customHeight="1" x14ac:dyDescent="0.3">
      <c r="A957" s="2"/>
      <c r="B957" s="1"/>
      <c r="C957" s="2"/>
      <c r="D957" s="2"/>
      <c r="E957" s="2"/>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461"/>
      <c r="AF957" s="1"/>
      <c r="AG957" s="1"/>
      <c r="AH957" s="1"/>
      <c r="AI957" s="1"/>
    </row>
    <row r="958" spans="1:35" ht="14.25" customHeight="1" x14ac:dyDescent="0.3">
      <c r="A958" s="2"/>
      <c r="B958" s="1"/>
      <c r="C958" s="2"/>
      <c r="D958" s="2"/>
      <c r="E958" s="2"/>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461"/>
      <c r="AF958" s="1"/>
      <c r="AG958" s="1"/>
      <c r="AH958" s="1"/>
      <c r="AI958" s="1"/>
    </row>
    <row r="959" spans="1:35" ht="14.25" customHeight="1" x14ac:dyDescent="0.3">
      <c r="A959" s="2"/>
      <c r="B959" s="1"/>
      <c r="C959" s="2"/>
      <c r="D959" s="2"/>
      <c r="E959" s="2"/>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461"/>
      <c r="AF959" s="1"/>
      <c r="AG959" s="1"/>
      <c r="AH959" s="1"/>
      <c r="AI959" s="1"/>
    </row>
    <row r="960" spans="1:35" ht="14.25" customHeight="1" x14ac:dyDescent="0.3">
      <c r="A960" s="2"/>
      <c r="B960" s="1"/>
      <c r="C960" s="2"/>
      <c r="D960" s="2"/>
      <c r="E960" s="2"/>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461"/>
      <c r="AF960" s="1"/>
      <c r="AG960" s="1"/>
      <c r="AH960" s="1"/>
      <c r="AI960" s="1"/>
    </row>
    <row r="961" spans="1:35" ht="14.25" customHeight="1" x14ac:dyDescent="0.3">
      <c r="A961" s="2"/>
      <c r="B961" s="1"/>
      <c r="C961" s="2"/>
      <c r="D961" s="2"/>
      <c r="E961" s="2"/>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461"/>
      <c r="AF961" s="1"/>
      <c r="AG961" s="1"/>
      <c r="AH961" s="1"/>
      <c r="AI961" s="1"/>
    </row>
    <row r="962" spans="1:35" ht="14.25" customHeight="1" x14ac:dyDescent="0.3">
      <c r="A962" s="2"/>
      <c r="B962" s="1"/>
      <c r="C962" s="2"/>
      <c r="D962" s="2"/>
      <c r="E962" s="2"/>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461"/>
      <c r="AF962" s="1"/>
      <c r="AG962" s="1"/>
      <c r="AH962" s="1"/>
      <c r="AI962" s="1"/>
    </row>
    <row r="963" spans="1:35" ht="14.25" customHeight="1" x14ac:dyDescent="0.3">
      <c r="A963" s="2"/>
      <c r="B963" s="1"/>
      <c r="C963" s="2"/>
      <c r="D963" s="2"/>
      <c r="E963" s="2"/>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461"/>
      <c r="AF963" s="1"/>
      <c r="AG963" s="1"/>
      <c r="AH963" s="1"/>
      <c r="AI963" s="1"/>
    </row>
    <row r="964" spans="1:35" ht="14.25" customHeight="1" x14ac:dyDescent="0.3">
      <c r="A964" s="2"/>
      <c r="B964" s="1"/>
      <c r="C964" s="2"/>
      <c r="D964" s="2"/>
      <c r="E964" s="2"/>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461"/>
      <c r="AF964" s="1"/>
      <c r="AG964" s="1"/>
      <c r="AH964" s="1"/>
      <c r="AI964" s="1"/>
    </row>
    <row r="965" spans="1:35" ht="14.25" customHeight="1" x14ac:dyDescent="0.3">
      <c r="A965" s="2"/>
      <c r="B965" s="1"/>
      <c r="C965" s="2"/>
      <c r="D965" s="2"/>
      <c r="E965" s="2"/>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461"/>
      <c r="AF965" s="1"/>
      <c r="AG965" s="1"/>
      <c r="AH965" s="1"/>
      <c r="AI965" s="1"/>
    </row>
    <row r="966" spans="1:35" ht="14.25" customHeight="1" x14ac:dyDescent="0.3">
      <c r="A966" s="2"/>
      <c r="B966" s="1"/>
      <c r="C966" s="2"/>
      <c r="D966" s="2"/>
      <c r="E966" s="2"/>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461"/>
      <c r="AF966" s="1"/>
      <c r="AG966" s="1"/>
      <c r="AH966" s="1"/>
      <c r="AI966" s="1"/>
    </row>
    <row r="967" spans="1:35" ht="14.25" customHeight="1" x14ac:dyDescent="0.3">
      <c r="A967" s="2"/>
      <c r="B967" s="1"/>
      <c r="C967" s="2"/>
      <c r="D967" s="2"/>
      <c r="E967" s="2"/>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461"/>
      <c r="AF967" s="1"/>
      <c r="AG967" s="1"/>
      <c r="AH967" s="1"/>
      <c r="AI967" s="1"/>
    </row>
    <row r="968" spans="1:35" ht="14.25" customHeight="1" x14ac:dyDescent="0.3">
      <c r="A968" s="2"/>
      <c r="B968" s="1"/>
      <c r="C968" s="2"/>
      <c r="D968" s="2"/>
      <c r="E968" s="2"/>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461"/>
      <c r="AF968" s="1"/>
      <c r="AG968" s="1"/>
      <c r="AH968" s="1"/>
      <c r="AI968" s="1"/>
    </row>
    <row r="969" spans="1:35" ht="14.25" customHeight="1" x14ac:dyDescent="0.3">
      <c r="A969" s="2"/>
      <c r="B969" s="1"/>
      <c r="C969" s="2"/>
      <c r="D969" s="2"/>
      <c r="E969" s="2"/>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461"/>
      <c r="AF969" s="1"/>
      <c r="AG969" s="1"/>
      <c r="AH969" s="1"/>
      <c r="AI969" s="1"/>
    </row>
    <row r="970" spans="1:35" ht="14.25" customHeight="1" x14ac:dyDescent="0.3">
      <c r="A970" s="2"/>
      <c r="B970" s="1"/>
      <c r="C970" s="2"/>
      <c r="D970" s="2"/>
      <c r="E970" s="2"/>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461"/>
      <c r="AF970" s="1"/>
      <c r="AG970" s="1"/>
      <c r="AH970" s="1"/>
      <c r="AI970" s="1"/>
    </row>
    <row r="971" spans="1:35" ht="14.25" customHeight="1" x14ac:dyDescent="0.3">
      <c r="A971" s="2"/>
      <c r="B971" s="1"/>
      <c r="C971" s="2"/>
      <c r="D971" s="2"/>
      <c r="E971" s="2"/>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461"/>
      <c r="AF971" s="1"/>
      <c r="AG971" s="1"/>
      <c r="AH971" s="1"/>
      <c r="AI971" s="1"/>
    </row>
    <row r="972" spans="1:35" ht="14.25" customHeight="1" x14ac:dyDescent="0.3">
      <c r="A972" s="2"/>
      <c r="B972" s="1"/>
      <c r="C972" s="2"/>
      <c r="D972" s="2"/>
      <c r="E972" s="2"/>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461"/>
      <c r="AF972" s="1"/>
      <c r="AG972" s="1"/>
      <c r="AH972" s="1"/>
      <c r="AI972" s="1"/>
    </row>
    <row r="973" spans="1:35" ht="14.25" customHeight="1" x14ac:dyDescent="0.3">
      <c r="A973" s="2"/>
      <c r="B973" s="1"/>
      <c r="C973" s="2"/>
      <c r="D973" s="2"/>
      <c r="E973" s="2"/>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461"/>
      <c r="AF973" s="1"/>
      <c r="AG973" s="1"/>
      <c r="AH973" s="1"/>
      <c r="AI973" s="1"/>
    </row>
    <row r="974" spans="1:35" ht="14.25" customHeight="1" x14ac:dyDescent="0.3">
      <c r="A974" s="2"/>
      <c r="B974" s="1"/>
      <c r="C974" s="2"/>
      <c r="D974" s="2"/>
      <c r="E974" s="2"/>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461"/>
      <c r="AF974" s="1"/>
      <c r="AG974" s="1"/>
      <c r="AH974" s="1"/>
      <c r="AI974" s="1"/>
    </row>
    <row r="975" spans="1:35" ht="14.25" customHeight="1" x14ac:dyDescent="0.3">
      <c r="A975" s="2"/>
      <c r="B975" s="1"/>
      <c r="C975" s="2"/>
      <c r="D975" s="2"/>
      <c r="E975" s="2"/>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461"/>
      <c r="AF975" s="1"/>
      <c r="AG975" s="1"/>
      <c r="AH975" s="1"/>
      <c r="AI975" s="1"/>
    </row>
    <row r="976" spans="1:35" ht="14.25" customHeight="1" x14ac:dyDescent="0.3">
      <c r="A976" s="2"/>
      <c r="B976" s="1"/>
      <c r="C976" s="2"/>
      <c r="D976" s="2"/>
      <c r="E976" s="2"/>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461"/>
      <c r="AF976" s="1"/>
      <c r="AG976" s="1"/>
      <c r="AH976" s="1"/>
      <c r="AI976" s="1"/>
    </row>
    <row r="977" spans="1:35" ht="14.25" customHeight="1" x14ac:dyDescent="0.3">
      <c r="A977" s="2"/>
      <c r="B977" s="1"/>
      <c r="C977" s="2"/>
      <c r="D977" s="2"/>
      <c r="E977" s="2"/>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461"/>
      <c r="AF977" s="1"/>
      <c r="AG977" s="1"/>
      <c r="AH977" s="1"/>
      <c r="AI977" s="1"/>
    </row>
    <row r="978" spans="1:35" ht="14.25" customHeight="1" x14ac:dyDescent="0.3">
      <c r="A978" s="2"/>
      <c r="B978" s="1"/>
      <c r="C978" s="2"/>
      <c r="D978" s="2"/>
      <c r="E978" s="2"/>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461"/>
      <c r="AF978" s="1"/>
      <c r="AG978" s="1"/>
      <c r="AH978" s="1"/>
      <c r="AI978" s="1"/>
    </row>
    <row r="979" spans="1:35" ht="14.25" customHeight="1" x14ac:dyDescent="0.3">
      <c r="A979" s="2"/>
      <c r="B979" s="1"/>
      <c r="C979" s="2"/>
      <c r="D979" s="2"/>
      <c r="E979" s="2"/>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461"/>
      <c r="AF979" s="1"/>
      <c r="AG979" s="1"/>
      <c r="AH979" s="1"/>
      <c r="AI979" s="1"/>
    </row>
    <row r="980" spans="1:35" ht="14.25" customHeight="1" x14ac:dyDescent="0.3">
      <c r="A980" s="2"/>
      <c r="B980" s="1"/>
      <c r="C980" s="2"/>
      <c r="D980" s="2"/>
      <c r="E980" s="2"/>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461"/>
      <c r="AF980" s="1"/>
      <c r="AG980" s="1"/>
      <c r="AH980" s="1"/>
      <c r="AI980" s="1"/>
    </row>
    <row r="981" spans="1:35" ht="14.25" customHeight="1" x14ac:dyDescent="0.3">
      <c r="A981" s="2"/>
      <c r="B981" s="1"/>
      <c r="C981" s="2"/>
      <c r="D981" s="2"/>
      <c r="E981" s="2"/>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461"/>
      <c r="AF981" s="1"/>
      <c r="AG981" s="1"/>
      <c r="AH981" s="1"/>
      <c r="AI981" s="1"/>
    </row>
    <row r="982" spans="1:35" ht="14.25" customHeight="1" x14ac:dyDescent="0.3">
      <c r="A982" s="2"/>
      <c r="B982" s="1"/>
      <c r="C982" s="2"/>
      <c r="D982" s="2"/>
      <c r="E982" s="2"/>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461"/>
      <c r="AF982" s="1"/>
      <c r="AG982" s="1"/>
      <c r="AH982" s="1"/>
      <c r="AI982" s="1"/>
    </row>
    <row r="983" spans="1:35" ht="14.25" customHeight="1" x14ac:dyDescent="0.3">
      <c r="A983" s="2"/>
      <c r="B983" s="1"/>
      <c r="C983" s="2"/>
      <c r="D983" s="2"/>
      <c r="E983" s="2"/>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461"/>
      <c r="AF983" s="1"/>
      <c r="AG983" s="1"/>
      <c r="AH983" s="1"/>
      <c r="AI983" s="1"/>
    </row>
    <row r="984" spans="1:35" ht="14.25" customHeight="1" x14ac:dyDescent="0.3">
      <c r="A984" s="2"/>
      <c r="B984" s="1"/>
      <c r="C984" s="2"/>
      <c r="D984" s="2"/>
      <c r="E984" s="2"/>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461"/>
      <c r="AF984" s="1"/>
      <c r="AG984" s="1"/>
      <c r="AH984" s="1"/>
      <c r="AI984" s="1"/>
    </row>
    <row r="985" spans="1:35" ht="14.25" customHeight="1" x14ac:dyDescent="0.3">
      <c r="A985" s="2"/>
      <c r="B985" s="1"/>
      <c r="C985" s="2"/>
      <c r="D985" s="2"/>
      <c r="E985" s="2"/>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461"/>
      <c r="AF985" s="1"/>
      <c r="AG985" s="1"/>
      <c r="AH985" s="1"/>
      <c r="AI985" s="1"/>
    </row>
    <row r="986" spans="1:35" ht="14.25" customHeight="1" x14ac:dyDescent="0.3">
      <c r="A986" s="2"/>
      <c r="B986" s="1"/>
      <c r="C986" s="2"/>
      <c r="D986" s="2"/>
      <c r="E986" s="2"/>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461"/>
      <c r="AF986" s="1"/>
      <c r="AG986" s="1"/>
      <c r="AH986" s="1"/>
      <c r="AI986" s="1"/>
    </row>
    <row r="987" spans="1:35" ht="14.25" customHeight="1" x14ac:dyDescent="0.3">
      <c r="A987" s="2"/>
      <c r="B987" s="1"/>
      <c r="C987" s="2"/>
      <c r="D987" s="2"/>
      <c r="E987" s="2"/>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461"/>
      <c r="AF987" s="1"/>
      <c r="AG987" s="1"/>
      <c r="AH987" s="1"/>
      <c r="AI987" s="1"/>
    </row>
    <row r="988" spans="1:35" ht="14.25" customHeight="1" x14ac:dyDescent="0.3">
      <c r="A988" s="2"/>
      <c r="B988" s="1"/>
      <c r="C988" s="2"/>
      <c r="D988" s="2"/>
      <c r="E988" s="2"/>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461"/>
      <c r="AF988" s="1"/>
      <c r="AG988" s="1"/>
      <c r="AH988" s="1"/>
      <c r="AI988" s="1"/>
    </row>
    <row r="989" spans="1:35" ht="14.25" customHeight="1" x14ac:dyDescent="0.3">
      <c r="A989" s="2"/>
      <c r="B989" s="1"/>
      <c r="C989" s="2"/>
      <c r="D989" s="2"/>
      <c r="E989" s="2"/>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461"/>
      <c r="AF989" s="1"/>
      <c r="AG989" s="1"/>
      <c r="AH989" s="1"/>
      <c r="AI989" s="1"/>
    </row>
    <row r="990" spans="1:35" ht="14.25" customHeight="1" x14ac:dyDescent="0.3">
      <c r="A990" s="2"/>
      <c r="B990" s="1"/>
      <c r="C990" s="2"/>
      <c r="D990" s="2"/>
      <c r="E990" s="2"/>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461"/>
      <c r="AF990" s="1"/>
      <c r="AG990" s="1"/>
      <c r="AH990" s="1"/>
      <c r="AI990" s="1"/>
    </row>
    <row r="991" spans="1:35" ht="14.25" customHeight="1" x14ac:dyDescent="0.3">
      <c r="A991" s="2"/>
      <c r="B991" s="1"/>
      <c r="C991" s="2"/>
      <c r="D991" s="2"/>
      <c r="E991" s="2"/>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461"/>
      <c r="AF991" s="1"/>
      <c r="AG991" s="1"/>
      <c r="AH991" s="1"/>
      <c r="AI991" s="1"/>
    </row>
    <row r="992" spans="1:35" ht="14.25" customHeight="1" x14ac:dyDescent="0.3">
      <c r="A992" s="2"/>
      <c r="B992" s="1"/>
      <c r="C992" s="2"/>
      <c r="D992" s="2"/>
      <c r="E992" s="2"/>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461"/>
      <c r="AF992" s="1"/>
      <c r="AG992" s="1"/>
      <c r="AH992" s="1"/>
      <c r="AI992" s="1"/>
    </row>
    <row r="993" spans="1:35" ht="14.25" customHeight="1" x14ac:dyDescent="0.3">
      <c r="A993" s="2"/>
      <c r="B993" s="1"/>
      <c r="C993" s="2"/>
      <c r="D993" s="2"/>
      <c r="E993" s="2"/>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461"/>
      <c r="AF993" s="1"/>
      <c r="AG993" s="1"/>
      <c r="AH993" s="1"/>
      <c r="AI993" s="1"/>
    </row>
    <row r="994" spans="1:35" ht="14.25" customHeight="1" x14ac:dyDescent="0.3">
      <c r="A994" s="2"/>
      <c r="B994" s="1"/>
      <c r="C994" s="2"/>
      <c r="D994" s="2"/>
      <c r="E994" s="2"/>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461"/>
      <c r="AF994" s="1"/>
      <c r="AG994" s="1"/>
      <c r="AH994" s="1"/>
      <c r="AI994" s="1"/>
    </row>
    <row r="995" spans="1:35" ht="14.25" customHeight="1" x14ac:dyDescent="0.3">
      <c r="A995" s="2"/>
      <c r="B995" s="1"/>
      <c r="C995" s="2"/>
      <c r="D995" s="2"/>
      <c r="E995" s="2"/>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461"/>
      <c r="AF995" s="1"/>
      <c r="AG995" s="1"/>
      <c r="AH995" s="1"/>
      <c r="AI995" s="1"/>
    </row>
    <row r="996" spans="1:35" ht="14.25" customHeight="1" x14ac:dyDescent="0.3">
      <c r="A996" s="2"/>
      <c r="B996" s="1"/>
      <c r="C996" s="2"/>
      <c r="D996" s="2"/>
      <c r="E996" s="2"/>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461"/>
      <c r="AF996" s="1"/>
      <c r="AG996" s="1"/>
      <c r="AH996" s="1"/>
      <c r="AI996" s="1"/>
    </row>
    <row r="997" spans="1:35" ht="14.25" customHeight="1" x14ac:dyDescent="0.3">
      <c r="A997" s="2"/>
      <c r="B997" s="1"/>
      <c r="C997" s="2"/>
      <c r="D997" s="2"/>
      <c r="E997" s="2"/>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461"/>
      <c r="AF997" s="1"/>
      <c r="AG997" s="1"/>
      <c r="AH997" s="1"/>
      <c r="AI997" s="1"/>
    </row>
    <row r="998" spans="1:35" ht="14.25" customHeight="1" x14ac:dyDescent="0.3">
      <c r="A998" s="2"/>
      <c r="B998" s="1"/>
      <c r="C998" s="2"/>
      <c r="D998" s="2"/>
      <c r="E998" s="2"/>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461"/>
      <c r="AF998" s="1"/>
      <c r="AG998" s="1"/>
      <c r="AH998" s="1"/>
      <c r="AI998" s="1"/>
    </row>
    <row r="999" spans="1:35" ht="14.25" customHeight="1" x14ac:dyDescent="0.3">
      <c r="A999" s="2"/>
      <c r="B999" s="1"/>
      <c r="C999" s="2"/>
      <c r="D999" s="2"/>
      <c r="E999" s="2"/>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461"/>
      <c r="AF999" s="1"/>
      <c r="AG999" s="1"/>
      <c r="AH999" s="1"/>
      <c r="AI999" s="1"/>
    </row>
    <row r="1000" spans="1:35" ht="14.25" customHeight="1" x14ac:dyDescent="0.3">
      <c r="A1000" s="2"/>
      <c r="B1000" s="1"/>
      <c r="C1000" s="2"/>
      <c r="D1000" s="2"/>
      <c r="E1000" s="2"/>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461"/>
      <c r="AF1000" s="1"/>
      <c r="AG1000" s="1"/>
      <c r="AH1000" s="1"/>
      <c r="AI1000" s="1"/>
    </row>
    <row r="1001" spans="1:35" ht="14.25" customHeight="1" x14ac:dyDescent="0.3">
      <c r="A1001" s="2"/>
      <c r="B1001" s="1"/>
      <c r="C1001" s="2"/>
      <c r="D1001" s="2"/>
      <c r="E1001" s="2"/>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461"/>
      <c r="AF1001" s="1"/>
      <c r="AG1001" s="1"/>
      <c r="AH1001" s="1"/>
      <c r="AI1001" s="1"/>
    </row>
    <row r="1002" spans="1:35" ht="14.25" customHeight="1" x14ac:dyDescent="0.3">
      <c r="A1002" s="2"/>
      <c r="B1002" s="1"/>
      <c r="C1002" s="2"/>
      <c r="D1002" s="2"/>
      <c r="E1002" s="2"/>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461"/>
      <c r="AF1002" s="1"/>
      <c r="AG1002" s="1"/>
      <c r="AH1002" s="1"/>
      <c r="AI1002" s="1"/>
    </row>
    <row r="1003" spans="1:35" ht="14.25" customHeight="1" x14ac:dyDescent="0.3">
      <c r="A1003" s="2"/>
      <c r="B1003" s="1"/>
      <c r="C1003" s="2"/>
      <c r="D1003" s="2"/>
      <c r="E1003" s="2"/>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461"/>
      <c r="AF1003" s="1"/>
      <c r="AG1003" s="1"/>
      <c r="AH1003" s="1"/>
      <c r="AI1003" s="1"/>
    </row>
    <row r="1004" spans="1:35" ht="14.25" customHeight="1" x14ac:dyDescent="0.3">
      <c r="A1004" s="2"/>
      <c r="B1004" s="1"/>
      <c r="C1004" s="2"/>
      <c r="D1004" s="2"/>
      <c r="E1004" s="2"/>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461"/>
      <c r="AF1004" s="1"/>
      <c r="AG1004" s="1"/>
      <c r="AH1004" s="1"/>
      <c r="AI1004" s="1"/>
    </row>
    <row r="1005" spans="1:35" ht="14.25" customHeight="1" x14ac:dyDescent="0.3">
      <c r="A1005" s="2"/>
      <c r="B1005" s="1"/>
      <c r="C1005" s="2"/>
      <c r="D1005" s="2"/>
      <c r="E1005" s="2"/>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461"/>
      <c r="AF1005" s="1"/>
      <c r="AG1005" s="1"/>
      <c r="AH1005" s="1"/>
      <c r="AI1005" s="1"/>
    </row>
    <row r="1006" spans="1:35" ht="14.25" customHeight="1" x14ac:dyDescent="0.3">
      <c r="A1006" s="2"/>
      <c r="B1006" s="1"/>
      <c r="C1006" s="2"/>
      <c r="D1006" s="2"/>
      <c r="E1006" s="2"/>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461"/>
      <c r="AF1006" s="1"/>
      <c r="AG1006" s="1"/>
      <c r="AH1006" s="1"/>
      <c r="AI1006" s="1"/>
    </row>
    <row r="1007" spans="1:35" ht="14.25" customHeight="1" x14ac:dyDescent="0.3">
      <c r="A1007" s="2"/>
      <c r="B1007" s="1"/>
      <c r="C1007" s="2"/>
      <c r="D1007" s="2"/>
      <c r="E1007" s="2"/>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461"/>
      <c r="AF1007" s="1"/>
      <c r="AG1007" s="1"/>
      <c r="AH1007" s="1"/>
      <c r="AI1007" s="1"/>
    </row>
    <row r="1008" spans="1:35" ht="14.25" customHeight="1" x14ac:dyDescent="0.3">
      <c r="A1008" s="2"/>
      <c r="B1008" s="1"/>
      <c r="C1008" s="2"/>
      <c r="D1008" s="2"/>
      <c r="E1008" s="2"/>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461"/>
      <c r="AF1008" s="1"/>
      <c r="AG1008" s="1"/>
      <c r="AH1008" s="1"/>
      <c r="AI1008" s="1"/>
    </row>
    <row r="1009" spans="1:35" ht="14.25" customHeight="1" x14ac:dyDescent="0.3">
      <c r="A1009" s="2"/>
      <c r="B1009" s="1"/>
      <c r="C1009" s="2"/>
      <c r="D1009" s="2"/>
      <c r="E1009" s="2"/>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461"/>
      <c r="AF1009" s="1"/>
      <c r="AG1009" s="1"/>
      <c r="AH1009" s="1"/>
      <c r="AI1009" s="1"/>
    </row>
    <row r="1010" spans="1:35" ht="14.25" customHeight="1" x14ac:dyDescent="0.3">
      <c r="A1010" s="2"/>
      <c r="B1010" s="1"/>
      <c r="C1010" s="2"/>
      <c r="D1010" s="2"/>
      <c r="E1010" s="2"/>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461"/>
      <c r="AF1010" s="1"/>
      <c r="AG1010" s="1"/>
      <c r="AH1010" s="1"/>
      <c r="AI1010" s="1"/>
    </row>
    <row r="1011" spans="1:35" ht="14.25" customHeight="1" x14ac:dyDescent="0.3">
      <c r="A1011" s="2"/>
      <c r="B1011" s="1"/>
      <c r="C1011" s="2"/>
      <c r="D1011" s="2"/>
      <c r="E1011" s="2"/>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461"/>
      <c r="AF1011" s="1"/>
      <c r="AG1011" s="1"/>
      <c r="AH1011" s="1"/>
      <c r="AI1011" s="1"/>
    </row>
    <row r="1012" spans="1:35" ht="14.25" customHeight="1" x14ac:dyDescent="0.3">
      <c r="A1012" s="2"/>
      <c r="B1012" s="1"/>
      <c r="C1012" s="2"/>
      <c r="D1012" s="2"/>
      <c r="E1012" s="2"/>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461"/>
      <c r="AF1012" s="1"/>
      <c r="AG1012" s="1"/>
      <c r="AH1012" s="1"/>
      <c r="AI1012" s="1"/>
    </row>
    <row r="1013" spans="1:35" ht="14.25" customHeight="1" x14ac:dyDescent="0.3">
      <c r="A1013" s="2"/>
      <c r="B1013" s="1"/>
      <c r="C1013" s="2"/>
      <c r="D1013" s="2"/>
      <c r="E1013" s="2"/>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461"/>
      <c r="AF1013" s="1"/>
      <c r="AG1013" s="1"/>
      <c r="AH1013" s="1"/>
      <c r="AI1013" s="1"/>
    </row>
    <row r="1014" spans="1:35" ht="14.25" customHeight="1" x14ac:dyDescent="0.3">
      <c r="A1014" s="2"/>
      <c r="B1014" s="1"/>
      <c r="C1014" s="2"/>
      <c r="D1014" s="2"/>
      <c r="E1014" s="2"/>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461"/>
      <c r="AF1014" s="1"/>
      <c r="AG1014" s="1"/>
      <c r="AH1014" s="1"/>
      <c r="AI1014" s="1"/>
    </row>
    <row r="1015" spans="1:35" ht="14.25" customHeight="1" x14ac:dyDescent="0.3">
      <c r="A1015" s="2"/>
      <c r="B1015" s="1"/>
      <c r="C1015" s="2"/>
      <c r="D1015" s="2"/>
      <c r="E1015" s="2"/>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461"/>
      <c r="AF1015" s="1"/>
      <c r="AG1015" s="1"/>
      <c r="AH1015" s="1"/>
      <c r="AI1015" s="1"/>
    </row>
    <row r="1016" spans="1:35" ht="14.25" customHeight="1" x14ac:dyDescent="0.3">
      <c r="A1016" s="2"/>
      <c r="B1016" s="1"/>
      <c r="C1016" s="2"/>
      <c r="D1016" s="2"/>
      <c r="E1016" s="2"/>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461"/>
      <c r="AF1016" s="1"/>
      <c r="AG1016" s="1"/>
      <c r="AH1016" s="1"/>
      <c r="AI1016" s="1"/>
    </row>
    <row r="1017" spans="1:35" ht="14.25" customHeight="1" x14ac:dyDescent="0.3">
      <c r="A1017" s="2"/>
      <c r="B1017" s="1"/>
      <c r="C1017" s="2"/>
      <c r="D1017" s="2"/>
      <c r="E1017" s="2"/>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461"/>
      <c r="AF1017" s="1"/>
      <c r="AG1017" s="1"/>
      <c r="AH1017" s="1"/>
      <c r="AI1017" s="1"/>
    </row>
    <row r="1018" spans="1:35" ht="14.25" customHeight="1" x14ac:dyDescent="0.3">
      <c r="A1018" s="2"/>
      <c r="B1018" s="1"/>
      <c r="C1018" s="2"/>
      <c r="D1018" s="2"/>
      <c r="E1018" s="2"/>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461"/>
      <c r="AF1018" s="1"/>
      <c r="AG1018" s="1"/>
      <c r="AH1018" s="1"/>
      <c r="AI1018" s="1"/>
    </row>
    <row r="1019" spans="1:35" ht="14.25" customHeight="1" x14ac:dyDescent="0.3">
      <c r="A1019" s="2"/>
      <c r="B1019" s="1"/>
      <c r="C1019" s="2"/>
      <c r="D1019" s="2"/>
      <c r="E1019" s="2"/>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461"/>
      <c r="AF1019" s="1"/>
      <c r="AG1019" s="1"/>
      <c r="AH1019" s="1"/>
      <c r="AI1019" s="1"/>
    </row>
    <row r="1020" spans="1:35" ht="14.25" customHeight="1" x14ac:dyDescent="0.3">
      <c r="A1020" s="2"/>
      <c r="B1020" s="1"/>
      <c r="C1020" s="2"/>
      <c r="D1020" s="2"/>
      <c r="E1020" s="2"/>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461"/>
      <c r="AF1020" s="1"/>
      <c r="AG1020" s="1"/>
      <c r="AH1020" s="1"/>
      <c r="AI1020" s="1"/>
    </row>
    <row r="1021" spans="1:35" ht="14.25" customHeight="1" x14ac:dyDescent="0.3">
      <c r="A1021" s="2"/>
      <c r="B1021" s="1"/>
      <c r="C1021" s="2"/>
      <c r="D1021" s="2"/>
      <c r="E1021" s="2"/>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461"/>
      <c r="AF1021" s="1"/>
      <c r="AG1021" s="1"/>
      <c r="AH1021" s="1"/>
      <c r="AI1021" s="1"/>
    </row>
    <row r="1022" spans="1:35" ht="14.25" customHeight="1" x14ac:dyDescent="0.3">
      <c r="A1022" s="2"/>
      <c r="B1022" s="1"/>
      <c r="C1022" s="2"/>
      <c r="D1022" s="2"/>
      <c r="E1022" s="2"/>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461"/>
      <c r="AF1022" s="1"/>
      <c r="AG1022" s="1"/>
      <c r="AH1022" s="1"/>
      <c r="AI1022" s="1"/>
    </row>
    <row r="1023" spans="1:35" ht="14.25" customHeight="1" x14ac:dyDescent="0.3">
      <c r="A1023" s="2"/>
      <c r="B1023" s="1"/>
      <c r="C1023" s="2"/>
      <c r="D1023" s="2"/>
      <c r="E1023" s="2"/>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461"/>
      <c r="AF1023" s="1"/>
      <c r="AG1023" s="1"/>
      <c r="AH1023" s="1"/>
      <c r="AI1023" s="1"/>
    </row>
    <row r="1024" spans="1:35" ht="14.25" customHeight="1" x14ac:dyDescent="0.3">
      <c r="A1024" s="2"/>
      <c r="B1024" s="1"/>
      <c r="C1024" s="2"/>
      <c r="D1024" s="2"/>
      <c r="E1024" s="2"/>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461"/>
      <c r="AF1024" s="1"/>
      <c r="AG1024" s="1"/>
      <c r="AH1024" s="1"/>
      <c r="AI1024" s="1"/>
    </row>
    <row r="1025" spans="1:35" ht="14.25" customHeight="1" x14ac:dyDescent="0.3">
      <c r="A1025" s="2"/>
      <c r="B1025" s="1"/>
      <c r="C1025" s="2"/>
      <c r="D1025" s="2"/>
      <c r="E1025" s="2"/>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461"/>
      <c r="AF1025" s="1"/>
      <c r="AG1025" s="1"/>
      <c r="AH1025" s="1"/>
      <c r="AI1025" s="1"/>
    </row>
    <row r="1026" spans="1:35" ht="14.25" customHeight="1" x14ac:dyDescent="0.3">
      <c r="A1026" s="2"/>
      <c r="B1026" s="1"/>
      <c r="C1026" s="2"/>
      <c r="D1026" s="2"/>
      <c r="E1026" s="2"/>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461"/>
      <c r="AF1026" s="1"/>
      <c r="AG1026" s="1"/>
      <c r="AH1026" s="1"/>
      <c r="AI1026" s="1"/>
    </row>
    <row r="1027" spans="1:35" ht="14.25" customHeight="1" x14ac:dyDescent="0.3">
      <c r="A1027" s="2"/>
      <c r="B1027" s="1"/>
      <c r="C1027" s="2"/>
      <c r="D1027" s="2"/>
      <c r="E1027" s="2"/>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461"/>
      <c r="AF1027" s="1"/>
      <c r="AG1027" s="1"/>
      <c r="AH1027" s="1"/>
      <c r="AI1027" s="1"/>
    </row>
    <row r="1028" spans="1:35" ht="14.25" customHeight="1" x14ac:dyDescent="0.3">
      <c r="A1028" s="2"/>
      <c r="B1028" s="1"/>
      <c r="C1028" s="2"/>
      <c r="D1028" s="2"/>
      <c r="E1028" s="2"/>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461"/>
      <c r="AF1028" s="1"/>
      <c r="AG1028" s="1"/>
      <c r="AH1028" s="1"/>
      <c r="AI1028" s="1"/>
    </row>
    <row r="1029" spans="1:35" ht="14.25" customHeight="1" x14ac:dyDescent="0.3">
      <c r="A1029" s="2"/>
      <c r="B1029" s="1"/>
      <c r="C1029" s="2"/>
      <c r="D1029" s="2"/>
      <c r="E1029" s="2"/>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461"/>
      <c r="AF1029" s="1"/>
      <c r="AG1029" s="1"/>
      <c r="AH1029" s="1"/>
      <c r="AI1029" s="1"/>
    </row>
    <row r="1030" spans="1:35" ht="14.25" customHeight="1" x14ac:dyDescent="0.3">
      <c r="A1030" s="2"/>
      <c r="B1030" s="1"/>
      <c r="C1030" s="2"/>
      <c r="D1030" s="2"/>
      <c r="E1030" s="2"/>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461"/>
      <c r="AF1030" s="1"/>
      <c r="AG1030" s="1"/>
      <c r="AH1030" s="1"/>
      <c r="AI1030" s="1"/>
    </row>
    <row r="1031" spans="1:35" ht="14.25" customHeight="1" x14ac:dyDescent="0.3">
      <c r="A1031" s="2"/>
      <c r="B1031" s="1"/>
      <c r="C1031" s="2"/>
      <c r="D1031" s="2"/>
      <c r="E1031" s="2"/>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461"/>
      <c r="AF1031" s="1"/>
      <c r="AG1031" s="1"/>
      <c r="AH1031" s="1"/>
      <c r="AI1031" s="1"/>
    </row>
    <row r="1032" spans="1:35" ht="14.25" customHeight="1" x14ac:dyDescent="0.3">
      <c r="A1032" s="2"/>
      <c r="B1032" s="1"/>
      <c r="C1032" s="2"/>
      <c r="D1032" s="2"/>
      <c r="E1032" s="2"/>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461"/>
      <c r="AF1032" s="1"/>
      <c r="AG1032" s="1"/>
      <c r="AH1032" s="1"/>
      <c r="AI1032" s="1"/>
    </row>
    <row r="1033" spans="1:35" ht="14.25" customHeight="1" x14ac:dyDescent="0.3">
      <c r="A1033" s="2"/>
      <c r="B1033" s="1"/>
      <c r="C1033" s="2"/>
      <c r="D1033" s="2"/>
      <c r="E1033" s="2"/>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461"/>
      <c r="AF1033" s="1"/>
      <c r="AG1033" s="1"/>
      <c r="AH1033" s="1"/>
      <c r="AI1033" s="1"/>
    </row>
    <row r="1034" spans="1:35" ht="14.25" customHeight="1" x14ac:dyDescent="0.3">
      <c r="A1034" s="2"/>
      <c r="B1034" s="1"/>
      <c r="C1034" s="2"/>
      <c r="D1034" s="2"/>
      <c r="E1034" s="2"/>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461"/>
      <c r="AF1034" s="1"/>
      <c r="AG1034" s="1"/>
      <c r="AH1034" s="1"/>
      <c r="AI1034" s="1"/>
    </row>
    <row r="1035" spans="1:35" ht="14.25" customHeight="1" x14ac:dyDescent="0.3">
      <c r="A1035" s="2"/>
      <c r="B1035" s="1"/>
      <c r="C1035" s="2"/>
      <c r="D1035" s="2"/>
      <c r="E1035" s="2"/>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461"/>
      <c r="AF1035" s="1"/>
      <c r="AG1035" s="1"/>
      <c r="AH1035" s="1"/>
      <c r="AI1035" s="1"/>
    </row>
    <row r="1036" spans="1:35" ht="14.25" customHeight="1" x14ac:dyDescent="0.3">
      <c r="A1036" s="2"/>
      <c r="B1036" s="1"/>
      <c r="C1036" s="2"/>
      <c r="D1036" s="2"/>
      <c r="E1036" s="2"/>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461"/>
      <c r="AF1036" s="1"/>
      <c r="AG1036" s="1"/>
      <c r="AH1036" s="1"/>
      <c r="AI1036" s="1"/>
    </row>
    <row r="1037" spans="1:35" ht="14.25" customHeight="1" x14ac:dyDescent="0.3">
      <c r="A1037" s="2"/>
      <c r="B1037" s="1"/>
      <c r="C1037" s="2"/>
      <c r="D1037" s="2"/>
      <c r="E1037" s="2"/>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461"/>
      <c r="AF1037" s="1"/>
      <c r="AG1037" s="1"/>
      <c r="AH1037" s="1"/>
      <c r="AI1037" s="1"/>
    </row>
    <row r="1038" spans="1:35" ht="14.25" customHeight="1" x14ac:dyDescent="0.3">
      <c r="A1038" s="2"/>
      <c r="B1038" s="1"/>
      <c r="C1038" s="2"/>
      <c r="D1038" s="2"/>
      <c r="E1038" s="2"/>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461"/>
      <c r="AF1038" s="1"/>
      <c r="AG1038" s="1"/>
      <c r="AH1038" s="1"/>
      <c r="AI1038" s="1"/>
    </row>
    <row r="1039" spans="1:35" ht="14.25" customHeight="1" x14ac:dyDescent="0.3">
      <c r="A1039" s="2"/>
      <c r="B1039" s="1"/>
      <c r="C1039" s="2"/>
      <c r="D1039" s="2"/>
      <c r="E1039" s="2"/>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461"/>
      <c r="AF1039" s="1"/>
      <c r="AG1039" s="1"/>
      <c r="AH1039" s="1"/>
      <c r="AI1039" s="1"/>
    </row>
    <row r="1040" spans="1:35" ht="14.25" customHeight="1" x14ac:dyDescent="0.3">
      <c r="A1040" s="2"/>
      <c r="B1040" s="1"/>
      <c r="C1040" s="2"/>
      <c r="D1040" s="2"/>
      <c r="E1040" s="2"/>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461"/>
      <c r="AF1040" s="1"/>
      <c r="AG1040" s="1"/>
      <c r="AH1040" s="1"/>
      <c r="AI1040" s="1"/>
    </row>
    <row r="1041" spans="1:35" ht="14.25" customHeight="1" x14ac:dyDescent="0.3">
      <c r="A1041" s="2"/>
      <c r="B1041" s="1"/>
      <c r="C1041" s="2"/>
      <c r="D1041" s="2"/>
      <c r="E1041" s="2"/>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461"/>
      <c r="AF1041" s="1"/>
      <c r="AG1041" s="1"/>
      <c r="AH1041" s="1"/>
      <c r="AI1041" s="1"/>
    </row>
    <row r="1042" spans="1:35" ht="14.25" customHeight="1" x14ac:dyDescent="0.3">
      <c r="A1042" s="2"/>
      <c r="B1042" s="1"/>
      <c r="C1042" s="2"/>
      <c r="D1042" s="2"/>
      <c r="E1042" s="2"/>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461"/>
      <c r="AF1042" s="1"/>
      <c r="AG1042" s="1"/>
      <c r="AH1042" s="1"/>
      <c r="AI1042" s="1"/>
    </row>
    <row r="1043" spans="1:35" ht="14.25" customHeight="1" x14ac:dyDescent="0.3">
      <c r="A1043" s="2"/>
      <c r="B1043" s="1"/>
      <c r="C1043" s="2"/>
      <c r="D1043" s="2"/>
      <c r="E1043" s="2"/>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461"/>
      <c r="AF1043" s="1"/>
      <c r="AG1043" s="1"/>
      <c r="AH1043" s="1"/>
      <c r="AI1043" s="1"/>
    </row>
    <row r="1044" spans="1:35" ht="14.25" customHeight="1" x14ac:dyDescent="0.3">
      <c r="A1044" s="2"/>
      <c r="B1044" s="1"/>
      <c r="C1044" s="2"/>
      <c r="D1044" s="2"/>
      <c r="E1044" s="2"/>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461"/>
      <c r="AF1044" s="1"/>
      <c r="AG1044" s="1"/>
      <c r="AH1044" s="1"/>
      <c r="AI1044" s="1"/>
    </row>
    <row r="1045" spans="1:35" ht="14.25" customHeight="1" x14ac:dyDescent="0.3">
      <c r="A1045" s="2"/>
      <c r="B1045" s="1"/>
      <c r="C1045" s="2"/>
      <c r="D1045" s="2"/>
      <c r="E1045" s="2"/>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461"/>
      <c r="AF1045" s="1"/>
      <c r="AG1045" s="1"/>
      <c r="AH1045" s="1"/>
      <c r="AI1045" s="1"/>
    </row>
    <row r="1046" spans="1:35" ht="14.25" customHeight="1" x14ac:dyDescent="0.3">
      <c r="A1046" s="2"/>
      <c r="B1046" s="1"/>
      <c r="C1046" s="2"/>
      <c r="D1046" s="2"/>
      <c r="E1046" s="2"/>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461"/>
      <c r="AF1046" s="1"/>
      <c r="AG1046" s="1"/>
      <c r="AH1046" s="1"/>
      <c r="AI1046" s="1"/>
    </row>
    <row r="1047" spans="1:35" ht="14.25" customHeight="1" x14ac:dyDescent="0.3">
      <c r="A1047" s="2"/>
      <c r="B1047" s="1"/>
      <c r="C1047" s="2"/>
      <c r="D1047" s="2"/>
      <c r="E1047" s="2"/>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461"/>
      <c r="AF1047" s="1"/>
      <c r="AG1047" s="1"/>
      <c r="AH1047" s="1"/>
      <c r="AI1047" s="1"/>
    </row>
    <row r="1048" spans="1:35" ht="14.25" customHeight="1" x14ac:dyDescent="0.3">
      <c r="A1048" s="2"/>
      <c r="B1048" s="1"/>
      <c r="C1048" s="2"/>
      <c r="D1048" s="2"/>
      <c r="E1048" s="2"/>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461"/>
      <c r="AF1048" s="1"/>
      <c r="AG1048" s="1"/>
      <c r="AH1048" s="1"/>
      <c r="AI1048" s="1"/>
    </row>
    <row r="1049" spans="1:35" ht="14.25" customHeight="1" x14ac:dyDescent="0.3">
      <c r="A1049" s="2"/>
      <c r="B1049" s="1"/>
      <c r="C1049" s="2"/>
      <c r="D1049" s="2"/>
      <c r="E1049" s="2"/>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461"/>
      <c r="AF1049" s="1"/>
      <c r="AG1049" s="1"/>
      <c r="AH1049" s="1"/>
      <c r="AI1049" s="1"/>
    </row>
    <row r="1050" spans="1:35" ht="14.25" customHeight="1" x14ac:dyDescent="0.3">
      <c r="A1050" s="2"/>
      <c r="B1050" s="1"/>
      <c r="C1050" s="2"/>
      <c r="D1050" s="2"/>
      <c r="E1050" s="2"/>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461"/>
      <c r="AF1050" s="1"/>
      <c r="AG1050" s="1"/>
      <c r="AH1050" s="1"/>
      <c r="AI1050" s="1"/>
    </row>
    <row r="1051" spans="1:35" ht="14.25" customHeight="1" x14ac:dyDescent="0.3">
      <c r="A1051" s="2"/>
      <c r="B1051" s="1"/>
      <c r="C1051" s="2"/>
      <c r="D1051" s="2"/>
      <c r="E1051" s="2"/>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461"/>
      <c r="AF1051" s="1"/>
      <c r="AG1051" s="1"/>
      <c r="AH1051" s="1"/>
      <c r="AI1051" s="1"/>
    </row>
    <row r="1052" spans="1:35" ht="14.25" customHeight="1" x14ac:dyDescent="0.3">
      <c r="A1052" s="2"/>
      <c r="B1052" s="1"/>
      <c r="C1052" s="2"/>
      <c r="D1052" s="2"/>
      <c r="E1052" s="2"/>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461"/>
      <c r="AF1052" s="1"/>
      <c r="AG1052" s="1"/>
      <c r="AH1052" s="1"/>
      <c r="AI1052" s="1"/>
    </row>
    <row r="1053" spans="1:35" ht="14.25" customHeight="1" x14ac:dyDescent="0.3">
      <c r="A1053" s="2"/>
      <c r="B1053" s="1"/>
      <c r="C1053" s="2"/>
      <c r="D1053" s="2"/>
      <c r="E1053" s="2"/>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461"/>
      <c r="AF1053" s="1"/>
      <c r="AG1053" s="1"/>
      <c r="AH1053" s="1"/>
      <c r="AI1053" s="1"/>
    </row>
    <row r="1054" spans="1:35" ht="14.25" customHeight="1" x14ac:dyDescent="0.3">
      <c r="A1054" s="2"/>
      <c r="B1054" s="1"/>
      <c r="C1054" s="2"/>
      <c r="D1054" s="2"/>
      <c r="E1054" s="2"/>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461"/>
      <c r="AF1054" s="1"/>
      <c r="AG1054" s="1"/>
      <c r="AH1054" s="1"/>
      <c r="AI1054" s="1"/>
    </row>
    <row r="1055" spans="1:35" ht="14.25" customHeight="1" x14ac:dyDescent="0.3">
      <c r="A1055" s="2"/>
      <c r="B1055" s="1"/>
      <c r="C1055" s="2"/>
      <c r="D1055" s="2"/>
      <c r="E1055" s="2"/>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461"/>
      <c r="AF1055" s="1"/>
      <c r="AG1055" s="1"/>
      <c r="AH1055" s="1"/>
      <c r="AI1055" s="1"/>
    </row>
    <row r="1056" spans="1:35" ht="14.25" customHeight="1" x14ac:dyDescent="0.3">
      <c r="A1056" s="2"/>
      <c r="B1056" s="1"/>
      <c r="C1056" s="2"/>
      <c r="D1056" s="2"/>
      <c r="E1056" s="2"/>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461"/>
      <c r="AF1056" s="1"/>
      <c r="AG1056" s="1"/>
      <c r="AH1056" s="1"/>
      <c r="AI1056" s="1"/>
    </row>
    <row r="1057" spans="1:35" ht="14.25" customHeight="1" x14ac:dyDescent="0.3">
      <c r="A1057" s="2"/>
      <c r="B1057" s="1"/>
      <c r="C1057" s="2"/>
      <c r="D1057" s="2"/>
      <c r="E1057" s="2"/>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461"/>
      <c r="AF1057" s="1"/>
      <c r="AG1057" s="1"/>
      <c r="AH1057" s="1"/>
      <c r="AI1057" s="1"/>
    </row>
    <row r="1058" spans="1:35" ht="14.25" customHeight="1" x14ac:dyDescent="0.3">
      <c r="A1058" s="2"/>
      <c r="B1058" s="1"/>
      <c r="C1058" s="2"/>
      <c r="D1058" s="2"/>
      <c r="E1058" s="2"/>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461"/>
      <c r="AF1058" s="1"/>
      <c r="AG1058" s="1"/>
      <c r="AH1058" s="1"/>
      <c r="AI1058" s="1"/>
    </row>
    <row r="1059" spans="1:35" ht="14.25" customHeight="1" x14ac:dyDescent="0.3">
      <c r="A1059" s="2"/>
      <c r="B1059" s="1"/>
      <c r="C1059" s="2"/>
      <c r="D1059" s="2"/>
      <c r="E1059" s="2"/>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461"/>
      <c r="AF1059" s="1"/>
      <c r="AG1059" s="1"/>
      <c r="AH1059" s="1"/>
      <c r="AI1059" s="1"/>
    </row>
    <row r="1060" spans="1:35" ht="14.25" customHeight="1" x14ac:dyDescent="0.3">
      <c r="A1060" s="2"/>
      <c r="B1060" s="1"/>
      <c r="C1060" s="2"/>
      <c r="D1060" s="2"/>
      <c r="E1060" s="2"/>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461"/>
      <c r="AF1060" s="1"/>
      <c r="AG1060" s="1"/>
      <c r="AH1060" s="1"/>
      <c r="AI1060" s="1"/>
    </row>
    <row r="1061" spans="1:35" ht="14.25" customHeight="1" x14ac:dyDescent="0.3">
      <c r="A1061" s="2"/>
      <c r="B1061" s="1"/>
      <c r="C1061" s="2"/>
      <c r="D1061" s="2"/>
      <c r="E1061" s="2"/>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461"/>
      <c r="AF1061" s="1"/>
      <c r="AG1061" s="1"/>
      <c r="AH1061" s="1"/>
      <c r="AI1061" s="1"/>
    </row>
    <row r="1062" spans="1:35" ht="14.25" customHeight="1" x14ac:dyDescent="0.3">
      <c r="A1062" s="2"/>
      <c r="B1062" s="1"/>
      <c r="C1062" s="2"/>
      <c r="D1062" s="2"/>
      <c r="E1062" s="2"/>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461"/>
      <c r="AF1062" s="1"/>
      <c r="AG1062" s="1"/>
      <c r="AH1062" s="1"/>
      <c r="AI1062" s="1"/>
    </row>
    <row r="1063" spans="1:35" ht="14.25" customHeight="1" x14ac:dyDescent="0.3">
      <c r="A1063" s="2"/>
      <c r="B1063" s="1"/>
      <c r="C1063" s="2"/>
      <c r="D1063" s="2"/>
      <c r="E1063" s="2"/>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461"/>
      <c r="AF1063" s="1"/>
      <c r="AG1063" s="1"/>
      <c r="AH1063" s="1"/>
      <c r="AI1063" s="1"/>
    </row>
    <row r="1064" spans="1:35" ht="14.25" customHeight="1" x14ac:dyDescent="0.3">
      <c r="A1064" s="2"/>
      <c r="B1064" s="1"/>
      <c r="C1064" s="2"/>
      <c r="D1064" s="2"/>
      <c r="E1064" s="2"/>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461"/>
      <c r="AF1064" s="1"/>
      <c r="AG1064" s="1"/>
      <c r="AH1064" s="1"/>
      <c r="AI1064" s="1"/>
    </row>
    <row r="1065" spans="1:35" ht="14.25" customHeight="1" x14ac:dyDescent="0.3">
      <c r="A1065" s="2"/>
      <c r="B1065" s="1"/>
      <c r="C1065" s="2"/>
      <c r="D1065" s="2"/>
      <c r="E1065" s="2"/>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461"/>
      <c r="AF1065" s="1"/>
      <c r="AG1065" s="1"/>
      <c r="AH1065" s="1"/>
      <c r="AI1065" s="1"/>
    </row>
    <row r="1066" spans="1:35" ht="14.25" customHeight="1" x14ac:dyDescent="0.3">
      <c r="A1066" s="2"/>
      <c r="B1066" s="1"/>
      <c r="C1066" s="2"/>
      <c r="D1066" s="2"/>
      <c r="E1066" s="2"/>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461"/>
      <c r="AF1066" s="1"/>
      <c r="AG1066" s="1"/>
      <c r="AH1066" s="1"/>
      <c r="AI1066" s="1"/>
    </row>
    <row r="1067" spans="1:35" ht="14.25" customHeight="1" x14ac:dyDescent="0.3">
      <c r="A1067" s="2"/>
      <c r="B1067" s="1"/>
      <c r="C1067" s="2"/>
      <c r="D1067" s="2"/>
      <c r="E1067" s="2"/>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461"/>
      <c r="AF1067" s="1"/>
      <c r="AG1067" s="1"/>
      <c r="AH1067" s="1"/>
      <c r="AI1067" s="1"/>
    </row>
    <row r="1068" spans="1:35" ht="14.25" customHeight="1" x14ac:dyDescent="0.3">
      <c r="A1068" s="2"/>
      <c r="B1068" s="1"/>
      <c r="C1068" s="2"/>
      <c r="D1068" s="2"/>
      <c r="E1068" s="2"/>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461"/>
      <c r="AF1068" s="1"/>
      <c r="AG1068" s="1"/>
      <c r="AH1068" s="1"/>
      <c r="AI1068" s="1"/>
    </row>
    <row r="1069" spans="1:35" ht="14.25" customHeight="1" x14ac:dyDescent="0.3">
      <c r="A1069" s="2"/>
      <c r="B1069" s="1"/>
      <c r="C1069" s="2"/>
      <c r="D1069" s="2"/>
      <c r="E1069" s="2"/>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461"/>
      <c r="AF1069" s="1"/>
      <c r="AG1069" s="1"/>
      <c r="AH1069" s="1"/>
      <c r="AI1069" s="1"/>
    </row>
    <row r="1070" spans="1:35" ht="14.25" customHeight="1" x14ac:dyDescent="0.3">
      <c r="A1070" s="2"/>
      <c r="B1070" s="1"/>
      <c r="C1070" s="2"/>
      <c r="D1070" s="2"/>
      <c r="E1070" s="2"/>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461"/>
      <c r="AF1070" s="1"/>
      <c r="AG1070" s="1"/>
      <c r="AH1070" s="1"/>
      <c r="AI1070" s="1"/>
    </row>
    <row r="1071" spans="1:35" ht="14.25" customHeight="1" x14ac:dyDescent="0.3">
      <c r="A1071" s="2"/>
      <c r="B1071" s="1"/>
      <c r="C1071" s="2"/>
      <c r="D1071" s="2"/>
      <c r="E1071" s="2"/>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461"/>
      <c r="AF1071" s="1"/>
      <c r="AG1071" s="1"/>
      <c r="AH1071" s="1"/>
      <c r="AI1071" s="1"/>
    </row>
    <row r="1072" spans="1:35" ht="14.25" customHeight="1" x14ac:dyDescent="0.3">
      <c r="A1072" s="2"/>
      <c r="B1072" s="1"/>
      <c r="C1072" s="2"/>
      <c r="D1072" s="2"/>
      <c r="E1072" s="2"/>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461"/>
      <c r="AF1072" s="1"/>
      <c r="AG1072" s="1"/>
      <c r="AH1072" s="1"/>
      <c r="AI1072" s="1"/>
    </row>
    <row r="1073" spans="1:35" ht="14.25" customHeight="1" x14ac:dyDescent="0.3">
      <c r="A1073" s="2"/>
      <c r="B1073" s="1"/>
      <c r="C1073" s="2"/>
      <c r="D1073" s="2"/>
      <c r="E1073" s="2"/>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461"/>
      <c r="AF1073" s="1"/>
      <c r="AG1073" s="1"/>
      <c r="AH1073" s="1"/>
      <c r="AI1073" s="1"/>
    </row>
    <row r="1074" spans="1:35" ht="14.25" customHeight="1" x14ac:dyDescent="0.3">
      <c r="A1074" s="2"/>
      <c r="B1074" s="1"/>
      <c r="C1074" s="2"/>
      <c r="D1074" s="2"/>
      <c r="E1074" s="2"/>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461"/>
      <c r="AF1074" s="1"/>
      <c r="AG1074" s="1"/>
      <c r="AH1074" s="1"/>
      <c r="AI1074" s="1"/>
    </row>
    <row r="1075" spans="1:35" ht="14.25" customHeight="1" x14ac:dyDescent="0.3">
      <c r="A1075" s="2"/>
      <c r="B1075" s="1"/>
      <c r="C1075" s="2"/>
      <c r="D1075" s="2"/>
      <c r="E1075" s="2"/>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461"/>
      <c r="AF1075" s="1"/>
      <c r="AG1075" s="1"/>
      <c r="AH1075" s="1"/>
      <c r="AI1075" s="1"/>
    </row>
    <row r="1076" spans="1:35" ht="14.25" customHeight="1" x14ac:dyDescent="0.3">
      <c r="A1076" s="2"/>
      <c r="B1076" s="1"/>
      <c r="C1076" s="2"/>
      <c r="D1076" s="2"/>
      <c r="E1076" s="2"/>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461"/>
      <c r="AF1076" s="1"/>
      <c r="AG1076" s="1"/>
      <c r="AH1076" s="1"/>
      <c r="AI1076" s="1"/>
    </row>
    <row r="1077" spans="1:35" ht="14.25" customHeight="1" x14ac:dyDescent="0.3">
      <c r="A1077" s="2"/>
      <c r="B1077" s="1"/>
      <c r="C1077" s="2"/>
      <c r="D1077" s="2"/>
      <c r="E1077" s="2"/>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461"/>
      <c r="AF1077" s="1"/>
      <c r="AG1077" s="1"/>
      <c r="AH1077" s="1"/>
      <c r="AI1077" s="1"/>
    </row>
    <row r="1078" spans="1:35" ht="14.25" customHeight="1" x14ac:dyDescent="0.3">
      <c r="A1078" s="2"/>
      <c r="B1078" s="1"/>
      <c r="C1078" s="2"/>
      <c r="D1078" s="2"/>
      <c r="E1078" s="2"/>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461"/>
      <c r="AF1078" s="1"/>
      <c r="AG1078" s="1"/>
      <c r="AH1078" s="1"/>
      <c r="AI1078" s="1"/>
    </row>
    <row r="1079" spans="1:35" ht="14.25" customHeight="1" x14ac:dyDescent="0.3">
      <c r="A1079" s="2"/>
      <c r="B1079" s="1"/>
      <c r="C1079" s="2"/>
      <c r="D1079" s="2"/>
      <c r="E1079" s="2"/>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461"/>
      <c r="AF1079" s="1"/>
      <c r="AG1079" s="1"/>
      <c r="AH1079" s="1"/>
      <c r="AI1079" s="1"/>
    </row>
    <row r="1080" spans="1:35" ht="14.25" customHeight="1" x14ac:dyDescent="0.3">
      <c r="A1080" s="2"/>
      <c r="B1080" s="1"/>
      <c r="C1080" s="2"/>
      <c r="D1080" s="2"/>
      <c r="E1080" s="2"/>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461"/>
      <c r="AF1080" s="1"/>
      <c r="AG1080" s="1"/>
      <c r="AH1080" s="1"/>
      <c r="AI1080" s="1"/>
    </row>
    <row r="1081" spans="1:35" ht="14.25" customHeight="1" x14ac:dyDescent="0.3">
      <c r="A1081" s="2"/>
      <c r="B1081" s="1"/>
      <c r="C1081" s="2"/>
      <c r="D1081" s="2"/>
      <c r="E1081" s="2"/>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461"/>
      <c r="AF1081" s="1"/>
      <c r="AG1081" s="1"/>
      <c r="AH1081" s="1"/>
      <c r="AI1081" s="1"/>
    </row>
    <row r="1082" spans="1:35" ht="14.25" customHeight="1" x14ac:dyDescent="0.3">
      <c r="A1082" s="2"/>
      <c r="B1082" s="1"/>
      <c r="C1082" s="2"/>
      <c r="D1082" s="2"/>
      <c r="E1082" s="2"/>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461"/>
      <c r="AF1082" s="1"/>
      <c r="AG1082" s="1"/>
      <c r="AH1082" s="1"/>
      <c r="AI1082" s="1"/>
    </row>
    <row r="1083" spans="1:35" ht="14.25" customHeight="1" x14ac:dyDescent="0.3">
      <c r="A1083" s="2"/>
      <c r="B1083" s="1"/>
      <c r="C1083" s="2"/>
      <c r="D1083" s="2"/>
      <c r="E1083" s="2"/>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461"/>
      <c r="AF1083" s="1"/>
      <c r="AG1083" s="1"/>
      <c r="AH1083" s="1"/>
      <c r="AI1083" s="1"/>
    </row>
    <row r="1084" spans="1:35" ht="14.25" customHeight="1" x14ac:dyDescent="0.3">
      <c r="A1084" s="2"/>
      <c r="B1084" s="1"/>
      <c r="C1084" s="2"/>
      <c r="D1084" s="2"/>
      <c r="E1084" s="2"/>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461"/>
      <c r="AF1084" s="1"/>
      <c r="AG1084" s="1"/>
      <c r="AH1084" s="1"/>
      <c r="AI1084" s="1"/>
    </row>
    <row r="1085" spans="1:35" ht="14.25" customHeight="1" x14ac:dyDescent="0.3">
      <c r="A1085" s="2"/>
      <c r="B1085" s="1"/>
      <c r="C1085" s="2"/>
      <c r="D1085" s="2"/>
      <c r="E1085" s="2"/>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461"/>
      <c r="AF1085" s="1"/>
      <c r="AG1085" s="1"/>
      <c r="AH1085" s="1"/>
      <c r="AI1085" s="1"/>
    </row>
    <row r="1086" spans="1:35" ht="14.25" customHeight="1" x14ac:dyDescent="0.3">
      <c r="A1086" s="2"/>
      <c r="B1086" s="1"/>
      <c r="C1086" s="2"/>
      <c r="D1086" s="2"/>
      <c r="E1086" s="2"/>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461"/>
      <c r="AF1086" s="1"/>
      <c r="AG1086" s="1"/>
      <c r="AH1086" s="1"/>
      <c r="AI1086" s="1"/>
    </row>
    <row r="1087" spans="1:35" ht="14.25" customHeight="1" x14ac:dyDescent="0.3">
      <c r="A1087" s="2"/>
      <c r="B1087" s="1"/>
      <c r="C1087" s="2"/>
      <c r="D1087" s="2"/>
      <c r="E1087" s="2"/>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461"/>
      <c r="AF1087" s="1"/>
      <c r="AG1087" s="1"/>
      <c r="AH1087" s="1"/>
      <c r="AI1087" s="1"/>
    </row>
    <row r="1088" spans="1:35" ht="14.25" customHeight="1" x14ac:dyDescent="0.3">
      <c r="A1088" s="2"/>
      <c r="B1088" s="1"/>
      <c r="C1088" s="2"/>
      <c r="D1088" s="2"/>
      <c r="E1088" s="2"/>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461"/>
      <c r="AF1088" s="1"/>
      <c r="AG1088" s="1"/>
      <c r="AH1088" s="1"/>
      <c r="AI1088" s="1"/>
    </row>
    <row r="1089" spans="1:35" ht="14.25" customHeight="1" x14ac:dyDescent="0.3">
      <c r="A1089" s="2"/>
      <c r="B1089" s="1"/>
      <c r="C1089" s="2"/>
      <c r="D1089" s="2"/>
      <c r="E1089" s="2"/>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461"/>
      <c r="AF1089" s="1"/>
      <c r="AG1089" s="1"/>
      <c r="AH1089" s="1"/>
      <c r="AI1089" s="1"/>
    </row>
    <row r="1090" spans="1:35" ht="14.25" customHeight="1" x14ac:dyDescent="0.3">
      <c r="A1090" s="2"/>
      <c r="B1090" s="1"/>
      <c r="C1090" s="2"/>
      <c r="D1090" s="2"/>
      <c r="E1090" s="2"/>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461"/>
      <c r="AF1090" s="1"/>
      <c r="AG1090" s="1"/>
      <c r="AH1090" s="1"/>
      <c r="AI1090" s="1"/>
    </row>
    <row r="1091" spans="1:35" ht="14.25" customHeight="1" x14ac:dyDescent="0.3">
      <c r="A1091" s="2"/>
      <c r="B1091" s="1"/>
      <c r="C1091" s="2"/>
      <c r="D1091" s="2"/>
      <c r="E1091" s="2"/>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461"/>
      <c r="AF1091" s="1"/>
      <c r="AG1091" s="1"/>
      <c r="AH1091" s="1"/>
      <c r="AI1091" s="1"/>
    </row>
    <row r="1092" spans="1:35" ht="14.25" customHeight="1" x14ac:dyDescent="0.3">
      <c r="A1092" s="2"/>
      <c r="B1092" s="1"/>
      <c r="C1092" s="2"/>
      <c r="D1092" s="2"/>
      <c r="E1092" s="2"/>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461"/>
      <c r="AF1092" s="1"/>
      <c r="AG1092" s="1"/>
      <c r="AH1092" s="1"/>
      <c r="AI1092" s="1"/>
    </row>
    <row r="1093" spans="1:35" ht="14.25" customHeight="1" x14ac:dyDescent="0.3">
      <c r="A1093" s="2"/>
      <c r="B1093" s="1"/>
      <c r="C1093" s="2"/>
      <c r="D1093" s="2"/>
      <c r="E1093" s="2"/>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461"/>
      <c r="AF1093" s="1"/>
      <c r="AG1093" s="1"/>
      <c r="AH1093" s="1"/>
      <c r="AI1093" s="1"/>
    </row>
    <row r="1094" spans="1:35" ht="14.25" customHeight="1" x14ac:dyDescent="0.3">
      <c r="A1094" s="2"/>
      <c r="B1094" s="1"/>
      <c r="C1094" s="2"/>
      <c r="D1094" s="2"/>
      <c r="E1094" s="2"/>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461"/>
      <c r="AF1094" s="1"/>
      <c r="AG1094" s="1"/>
      <c r="AH1094" s="1"/>
      <c r="AI1094" s="1"/>
    </row>
    <row r="1095" spans="1:35" ht="14.25" customHeight="1" x14ac:dyDescent="0.3">
      <c r="A1095" s="2"/>
      <c r="B1095" s="1"/>
      <c r="C1095" s="2"/>
      <c r="D1095" s="2"/>
      <c r="E1095" s="2"/>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461"/>
      <c r="AF1095" s="1"/>
      <c r="AG1095" s="1"/>
      <c r="AH1095" s="1"/>
      <c r="AI1095" s="1"/>
    </row>
    <row r="1096" spans="1:35" ht="14.25" customHeight="1" x14ac:dyDescent="0.3">
      <c r="A1096" s="2"/>
      <c r="B1096" s="1"/>
      <c r="C1096" s="2"/>
      <c r="D1096" s="2"/>
      <c r="E1096" s="2"/>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461"/>
      <c r="AF1096" s="1"/>
      <c r="AG1096" s="1"/>
      <c r="AH1096" s="1"/>
      <c r="AI1096" s="1"/>
    </row>
    <row r="1097" spans="1:35" ht="14.25" customHeight="1" x14ac:dyDescent="0.3">
      <c r="A1097" s="2"/>
      <c r="B1097" s="1"/>
      <c r="C1097" s="2"/>
      <c r="D1097" s="2"/>
      <c r="E1097" s="2"/>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461"/>
      <c r="AF1097" s="1"/>
      <c r="AG1097" s="1"/>
      <c r="AH1097" s="1"/>
      <c r="AI1097" s="1"/>
    </row>
    <row r="1098" spans="1:35" ht="14.25" customHeight="1" x14ac:dyDescent="0.3">
      <c r="A1098" s="2"/>
      <c r="B1098" s="1"/>
      <c r="C1098" s="2"/>
      <c r="D1098" s="2"/>
      <c r="E1098" s="2"/>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461"/>
      <c r="AF1098" s="1"/>
      <c r="AG1098" s="1"/>
      <c r="AH1098" s="1"/>
      <c r="AI1098" s="1"/>
    </row>
    <row r="1099" spans="1:35" ht="14.25" customHeight="1" x14ac:dyDescent="0.3">
      <c r="A1099" s="2"/>
      <c r="B1099" s="1"/>
      <c r="C1099" s="2"/>
      <c r="D1099" s="2"/>
      <c r="E1099" s="2"/>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461"/>
      <c r="AF1099" s="1"/>
      <c r="AG1099" s="1"/>
      <c r="AH1099" s="1"/>
      <c r="AI1099" s="1"/>
    </row>
    <row r="1100" spans="1:35" ht="14.25" customHeight="1" x14ac:dyDescent="0.3">
      <c r="A1100" s="2"/>
      <c r="B1100" s="1"/>
      <c r="C1100" s="2"/>
      <c r="D1100" s="2"/>
      <c r="E1100" s="2"/>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461"/>
      <c r="AF1100" s="1"/>
      <c r="AG1100" s="1"/>
      <c r="AH1100" s="1"/>
      <c r="AI1100" s="1"/>
    </row>
    <row r="1101" spans="1:35" ht="14.25" customHeight="1" x14ac:dyDescent="0.3">
      <c r="A1101" s="2"/>
      <c r="B1101" s="1"/>
      <c r="C1101" s="2"/>
      <c r="D1101" s="2"/>
      <c r="E1101" s="2"/>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461"/>
      <c r="AF1101" s="1"/>
      <c r="AG1101" s="1"/>
      <c r="AH1101" s="1"/>
      <c r="AI1101" s="1"/>
    </row>
    <row r="1102" spans="1:35" ht="14.25" customHeight="1" x14ac:dyDescent="0.3">
      <c r="A1102" s="2"/>
      <c r="B1102" s="1"/>
      <c r="C1102" s="2"/>
      <c r="D1102" s="2"/>
      <c r="E1102" s="2"/>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461"/>
      <c r="AF1102" s="1"/>
      <c r="AG1102" s="1"/>
      <c r="AH1102" s="1"/>
      <c r="AI1102" s="1"/>
    </row>
    <row r="1103" spans="1:35" ht="14.25" customHeight="1" x14ac:dyDescent="0.3">
      <c r="A1103" s="2"/>
      <c r="B1103" s="1"/>
      <c r="C1103" s="2"/>
      <c r="D1103" s="2"/>
      <c r="E1103" s="2"/>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461"/>
      <c r="AF1103" s="1"/>
      <c r="AG1103" s="1"/>
      <c r="AH1103" s="1"/>
      <c r="AI1103" s="1"/>
    </row>
    <row r="1104" spans="1:35" ht="14.25" customHeight="1" x14ac:dyDescent="0.3">
      <c r="A1104" s="2"/>
      <c r="B1104" s="1"/>
      <c r="C1104" s="2"/>
      <c r="D1104" s="2"/>
      <c r="E1104" s="2"/>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461"/>
      <c r="AF1104" s="1"/>
      <c r="AG1104" s="1"/>
      <c r="AH1104" s="1"/>
      <c r="AI1104" s="1"/>
    </row>
    <row r="1105" spans="1:35" ht="14.25" customHeight="1" x14ac:dyDescent="0.3">
      <c r="A1105" s="2"/>
      <c r="B1105" s="1"/>
      <c r="C1105" s="2"/>
      <c r="D1105" s="2"/>
      <c r="E1105" s="2"/>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461"/>
      <c r="AF1105" s="1"/>
      <c r="AG1105" s="1"/>
      <c r="AH1105" s="1"/>
      <c r="AI1105" s="1"/>
    </row>
    <row r="1106" spans="1:35" ht="14.25" customHeight="1" x14ac:dyDescent="0.3">
      <c r="A1106" s="2"/>
      <c r="B1106" s="1"/>
      <c r="C1106" s="2"/>
      <c r="D1106" s="2"/>
      <c r="E1106" s="2"/>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461"/>
      <c r="AF1106" s="1"/>
      <c r="AG1106" s="1"/>
      <c r="AH1106" s="1"/>
      <c r="AI1106" s="1"/>
    </row>
    <row r="1107" spans="1:35" ht="14.25" customHeight="1" x14ac:dyDescent="0.3">
      <c r="A1107" s="2"/>
      <c r="B1107" s="1"/>
      <c r="C1107" s="2"/>
      <c r="D1107" s="2"/>
      <c r="E1107" s="2"/>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461"/>
      <c r="AF1107" s="1"/>
      <c r="AG1107" s="1"/>
      <c r="AH1107" s="1"/>
      <c r="AI1107" s="1"/>
    </row>
    <row r="1108" spans="1:35" ht="14.25" customHeight="1" x14ac:dyDescent="0.3">
      <c r="A1108" s="2"/>
      <c r="B1108" s="1"/>
      <c r="C1108" s="2"/>
      <c r="D1108" s="2"/>
      <c r="E1108" s="2"/>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461"/>
      <c r="AF1108" s="1"/>
      <c r="AG1108" s="1"/>
      <c r="AH1108" s="1"/>
      <c r="AI1108" s="1"/>
    </row>
    <row r="1109" spans="1:35" ht="14.25" customHeight="1" x14ac:dyDescent="0.3">
      <c r="A1109" s="2"/>
      <c r="B1109" s="1"/>
      <c r="C1109" s="2"/>
      <c r="D1109" s="2"/>
      <c r="E1109" s="2"/>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461"/>
      <c r="AF1109" s="1"/>
      <c r="AG1109" s="1"/>
      <c r="AH1109" s="1"/>
      <c r="AI1109" s="1"/>
    </row>
    <row r="1110" spans="1:35" ht="14.25" customHeight="1" x14ac:dyDescent="0.3">
      <c r="A1110" s="2"/>
      <c r="B1110" s="1"/>
      <c r="C1110" s="2"/>
      <c r="D1110" s="2"/>
      <c r="E1110" s="2"/>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461"/>
      <c r="AF1110" s="1"/>
      <c r="AG1110" s="1"/>
      <c r="AH1110" s="1"/>
      <c r="AI1110" s="1"/>
    </row>
    <row r="1111" spans="1:35" ht="14.25" customHeight="1" x14ac:dyDescent="0.3">
      <c r="A1111" s="2"/>
      <c r="B1111" s="1"/>
      <c r="C1111" s="2"/>
      <c r="D1111" s="2"/>
      <c r="E1111" s="2"/>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461"/>
      <c r="AF1111" s="1"/>
      <c r="AG1111" s="1"/>
      <c r="AH1111" s="1"/>
      <c r="AI1111" s="1"/>
    </row>
    <row r="1112" spans="1:35" ht="14.25" customHeight="1" x14ac:dyDescent="0.3">
      <c r="A1112" s="2"/>
      <c r="B1112" s="1"/>
      <c r="C1112" s="2"/>
      <c r="D1112" s="2"/>
      <c r="E1112" s="2"/>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461"/>
      <c r="AF1112" s="1"/>
      <c r="AG1112" s="1"/>
      <c r="AH1112" s="1"/>
      <c r="AI1112" s="1"/>
    </row>
    <row r="1113" spans="1:35" ht="14.25" customHeight="1" x14ac:dyDescent="0.3">
      <c r="A1113" s="2"/>
      <c r="B1113" s="1"/>
      <c r="C1113" s="2"/>
      <c r="D1113" s="2"/>
      <c r="E1113" s="2"/>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461"/>
      <c r="AF1113" s="1"/>
      <c r="AG1113" s="1"/>
      <c r="AH1113" s="1"/>
      <c r="AI1113" s="1"/>
    </row>
    <row r="1114" spans="1:35" ht="14.25" customHeight="1" x14ac:dyDescent="0.3">
      <c r="A1114" s="2"/>
      <c r="B1114" s="1"/>
      <c r="C1114" s="2"/>
      <c r="D1114" s="2"/>
      <c r="E1114" s="2"/>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461"/>
      <c r="AF1114" s="1"/>
      <c r="AG1114" s="1"/>
      <c r="AH1114" s="1"/>
      <c r="AI1114" s="1"/>
    </row>
    <row r="1115" spans="1:35" ht="14.25" customHeight="1" x14ac:dyDescent="0.3">
      <c r="A1115" s="2"/>
      <c r="B1115" s="1"/>
      <c r="C1115" s="2"/>
      <c r="D1115" s="2"/>
      <c r="E1115" s="2"/>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461"/>
      <c r="AF1115" s="1"/>
      <c r="AG1115" s="1"/>
      <c r="AH1115" s="1"/>
      <c r="AI1115" s="1"/>
    </row>
    <row r="1116" spans="1:35" ht="14.25" customHeight="1" x14ac:dyDescent="0.3">
      <c r="A1116" s="2"/>
      <c r="B1116" s="1"/>
      <c r="C1116" s="2"/>
      <c r="D1116" s="2"/>
      <c r="E1116" s="2"/>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461"/>
      <c r="AF1116" s="1"/>
      <c r="AG1116" s="1"/>
      <c r="AH1116" s="1"/>
      <c r="AI1116" s="1"/>
    </row>
    <row r="1117" spans="1:35" ht="14.25" customHeight="1" x14ac:dyDescent="0.3">
      <c r="A1117" s="2"/>
      <c r="B1117" s="1"/>
      <c r="C1117" s="2"/>
      <c r="D1117" s="2"/>
      <c r="E1117" s="2"/>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461"/>
      <c r="AF1117" s="1"/>
      <c r="AG1117" s="1"/>
      <c r="AH1117" s="1"/>
      <c r="AI1117" s="1"/>
    </row>
    <row r="1118" spans="1:35" ht="14.25" customHeight="1" x14ac:dyDescent="0.3">
      <c r="A1118" s="2"/>
      <c r="B1118" s="1"/>
      <c r="C1118" s="2"/>
      <c r="D1118" s="2"/>
      <c r="E1118" s="2"/>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461"/>
      <c r="AF1118" s="1"/>
      <c r="AG1118" s="1"/>
      <c r="AH1118" s="1"/>
      <c r="AI1118" s="1"/>
    </row>
    <row r="1119" spans="1:35" ht="14.25" customHeight="1" x14ac:dyDescent="0.3">
      <c r="A1119" s="2"/>
      <c r="B1119" s="1"/>
      <c r="C1119" s="2"/>
      <c r="D1119" s="2"/>
      <c r="E1119" s="2"/>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461"/>
      <c r="AF1119" s="1"/>
      <c r="AG1119" s="1"/>
      <c r="AH1119" s="1"/>
      <c r="AI1119" s="1"/>
    </row>
    <row r="1120" spans="1:35" ht="14.25" customHeight="1" x14ac:dyDescent="0.3">
      <c r="A1120" s="2"/>
      <c r="B1120" s="1"/>
      <c r="C1120" s="2"/>
      <c r="D1120" s="2"/>
      <c r="E1120" s="2"/>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461"/>
      <c r="AF1120" s="1"/>
      <c r="AG1120" s="1"/>
      <c r="AH1120" s="1"/>
      <c r="AI1120" s="1"/>
    </row>
    <row r="1121" spans="1:35" ht="14.25" customHeight="1" x14ac:dyDescent="0.3">
      <c r="A1121" s="2"/>
      <c r="B1121" s="1"/>
      <c r="C1121" s="2"/>
      <c r="D1121" s="2"/>
      <c r="E1121" s="2"/>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461"/>
      <c r="AF1121" s="1"/>
      <c r="AG1121" s="1"/>
      <c r="AH1121" s="1"/>
      <c r="AI1121" s="1"/>
    </row>
    <row r="1122" spans="1:35" ht="14.25" customHeight="1" x14ac:dyDescent="0.3">
      <c r="A1122" s="2"/>
      <c r="B1122" s="1"/>
      <c r="C1122" s="2"/>
      <c r="D1122" s="2"/>
      <c r="E1122" s="2"/>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461"/>
      <c r="AF1122" s="1"/>
      <c r="AG1122" s="1"/>
      <c r="AH1122" s="1"/>
      <c r="AI1122" s="1"/>
    </row>
    <row r="1123" spans="1:35" ht="14.25" customHeight="1" x14ac:dyDescent="0.3">
      <c r="A1123" s="2"/>
      <c r="B1123" s="1"/>
      <c r="C1123" s="2"/>
      <c r="D1123" s="2"/>
      <c r="E1123" s="2"/>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461"/>
      <c r="AF1123" s="1"/>
      <c r="AG1123" s="1"/>
      <c r="AH1123" s="1"/>
      <c r="AI1123" s="1"/>
    </row>
    <row r="1124" spans="1:35" ht="14.25" customHeight="1" x14ac:dyDescent="0.3">
      <c r="A1124" s="2"/>
      <c r="B1124" s="1"/>
      <c r="C1124" s="2"/>
      <c r="D1124" s="2"/>
      <c r="E1124" s="2"/>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461"/>
      <c r="AF1124" s="1"/>
      <c r="AG1124" s="1"/>
      <c r="AH1124" s="1"/>
      <c r="AI1124" s="1"/>
    </row>
    <row r="1125" spans="1:35" ht="14.25" customHeight="1" x14ac:dyDescent="0.3">
      <c r="A1125" s="2"/>
      <c r="B1125" s="1"/>
      <c r="C1125" s="2"/>
      <c r="D1125" s="2"/>
      <c r="E1125" s="2"/>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461"/>
      <c r="AF1125" s="1"/>
      <c r="AG1125" s="1"/>
      <c r="AH1125" s="1"/>
      <c r="AI1125" s="1"/>
    </row>
    <row r="1126" spans="1:35" ht="14.25" customHeight="1" x14ac:dyDescent="0.3">
      <c r="A1126" s="2"/>
      <c r="B1126" s="1"/>
      <c r="C1126" s="2"/>
      <c r="D1126" s="2"/>
      <c r="E1126" s="2"/>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461"/>
      <c r="AF1126" s="1"/>
      <c r="AG1126" s="1"/>
      <c r="AH1126" s="1"/>
      <c r="AI1126" s="1"/>
    </row>
    <row r="1127" spans="1:35" ht="14.25" customHeight="1" x14ac:dyDescent="0.3">
      <c r="A1127" s="2"/>
      <c r="B1127" s="1"/>
      <c r="C1127" s="2"/>
      <c r="D1127" s="2"/>
      <c r="E1127" s="2"/>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461"/>
      <c r="AF1127" s="1"/>
      <c r="AG1127" s="1"/>
      <c r="AH1127" s="1"/>
      <c r="AI1127" s="1"/>
    </row>
    <row r="1128" spans="1:35" ht="14.25" customHeight="1" x14ac:dyDescent="0.3">
      <c r="A1128" s="2"/>
      <c r="B1128" s="1"/>
      <c r="C1128" s="2"/>
      <c r="D1128" s="2"/>
      <c r="E1128" s="2"/>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461"/>
      <c r="AF1128" s="1"/>
      <c r="AG1128" s="1"/>
      <c r="AH1128" s="1"/>
      <c r="AI1128" s="1"/>
    </row>
    <row r="1129" spans="1:35" ht="14.25" customHeight="1" x14ac:dyDescent="0.3">
      <c r="A1129" s="2"/>
      <c r="B1129" s="1"/>
      <c r="C1129" s="2"/>
      <c r="D1129" s="2"/>
      <c r="E1129" s="2"/>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461"/>
      <c r="AF1129" s="1"/>
      <c r="AG1129" s="1"/>
      <c r="AH1129" s="1"/>
      <c r="AI1129" s="1"/>
    </row>
    <row r="1130" spans="1:35" ht="14.25" customHeight="1" x14ac:dyDescent="0.3">
      <c r="A1130" s="2"/>
      <c r="B1130" s="1"/>
      <c r="C1130" s="2"/>
      <c r="D1130" s="2"/>
      <c r="E1130" s="2"/>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461"/>
      <c r="AF1130" s="1"/>
      <c r="AG1130" s="1"/>
      <c r="AH1130" s="1"/>
      <c r="AI1130" s="1"/>
    </row>
    <row r="1131" spans="1:35" ht="14.25" customHeight="1" x14ac:dyDescent="0.3">
      <c r="A1131" s="2"/>
      <c r="B1131" s="1"/>
      <c r="C1131" s="2"/>
      <c r="D1131" s="2"/>
      <c r="E1131" s="2"/>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461"/>
      <c r="AF1131" s="1"/>
      <c r="AG1131" s="1"/>
      <c r="AH1131" s="1"/>
      <c r="AI1131" s="1"/>
    </row>
    <row r="1132" spans="1:35" ht="14.25" customHeight="1" x14ac:dyDescent="0.3">
      <c r="A1132" s="2"/>
      <c r="B1132" s="1"/>
      <c r="C1132" s="2"/>
      <c r="D1132" s="2"/>
      <c r="E1132" s="2"/>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461"/>
      <c r="AF1132" s="1"/>
      <c r="AG1132" s="1"/>
      <c r="AH1132" s="1"/>
      <c r="AI1132" s="1"/>
    </row>
    <row r="1133" spans="1:35" ht="14.25" customHeight="1" x14ac:dyDescent="0.3">
      <c r="A1133" s="2"/>
      <c r="B1133" s="1"/>
      <c r="C1133" s="2"/>
      <c r="D1133" s="2"/>
      <c r="E1133" s="2"/>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461"/>
      <c r="AF1133" s="1"/>
      <c r="AG1133" s="1"/>
      <c r="AH1133" s="1"/>
      <c r="AI1133" s="1"/>
    </row>
    <row r="1134" spans="1:35" ht="14.25" customHeight="1" x14ac:dyDescent="0.3">
      <c r="A1134" s="2"/>
      <c r="B1134" s="1"/>
      <c r="C1134" s="2"/>
      <c r="D1134" s="2"/>
      <c r="E1134" s="2"/>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461"/>
      <c r="AF1134" s="1"/>
      <c r="AG1134" s="1"/>
      <c r="AH1134" s="1"/>
      <c r="AI1134" s="1"/>
    </row>
    <row r="1135" spans="1:35" ht="14.25" customHeight="1" x14ac:dyDescent="0.3">
      <c r="A1135" s="2"/>
      <c r="B1135" s="1"/>
      <c r="C1135" s="2"/>
      <c r="D1135" s="2"/>
      <c r="E1135" s="2"/>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461"/>
      <c r="AF1135" s="1"/>
      <c r="AG1135" s="1"/>
      <c r="AH1135" s="1"/>
      <c r="AI1135" s="1"/>
    </row>
    <row r="1136" spans="1:35" ht="14.25" customHeight="1" x14ac:dyDescent="0.3">
      <c r="A1136" s="2"/>
      <c r="B1136" s="1"/>
      <c r="C1136" s="2"/>
      <c r="D1136" s="2"/>
      <c r="E1136" s="2"/>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461"/>
      <c r="AF1136" s="1"/>
      <c r="AG1136" s="1"/>
      <c r="AH1136" s="1"/>
      <c r="AI1136" s="1"/>
    </row>
    <row r="1137" spans="1:35" ht="14.25" customHeight="1" x14ac:dyDescent="0.3">
      <c r="A1137" s="2"/>
      <c r="B1137" s="1"/>
      <c r="C1137" s="2"/>
      <c r="D1137" s="2"/>
      <c r="E1137" s="2"/>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461"/>
      <c r="AF1137" s="1"/>
      <c r="AG1137" s="1"/>
      <c r="AH1137" s="1"/>
      <c r="AI1137" s="1"/>
    </row>
    <row r="1138" spans="1:35" ht="14.25" customHeight="1" x14ac:dyDescent="0.3">
      <c r="A1138" s="2"/>
      <c r="B1138" s="1"/>
      <c r="C1138" s="2"/>
      <c r="D1138" s="2"/>
      <c r="E1138" s="2"/>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461"/>
      <c r="AF1138" s="1"/>
      <c r="AG1138" s="1"/>
      <c r="AH1138" s="1"/>
      <c r="AI1138" s="1"/>
    </row>
    <row r="1139" spans="1:35" ht="14.25" customHeight="1" x14ac:dyDescent="0.3">
      <c r="A1139" s="2"/>
      <c r="B1139" s="1"/>
      <c r="C1139" s="2"/>
      <c r="D1139" s="2"/>
      <c r="E1139" s="2"/>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461"/>
      <c r="AF1139" s="1"/>
      <c r="AG1139" s="1"/>
      <c r="AH1139" s="1"/>
      <c r="AI1139" s="1"/>
    </row>
    <row r="1140" spans="1:35" ht="14.25" customHeight="1" x14ac:dyDescent="0.3">
      <c r="A1140" s="2"/>
      <c r="B1140" s="1"/>
      <c r="C1140" s="2"/>
      <c r="D1140" s="2"/>
      <c r="E1140" s="2"/>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461"/>
      <c r="AF1140" s="1"/>
      <c r="AG1140" s="1"/>
      <c r="AH1140" s="1"/>
      <c r="AI1140" s="1"/>
    </row>
    <row r="1141" spans="1:35" ht="14.25" customHeight="1" x14ac:dyDescent="0.3">
      <c r="A1141" s="2"/>
      <c r="B1141" s="1"/>
      <c r="C1141" s="2"/>
      <c r="D1141" s="2"/>
      <c r="E1141" s="2"/>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461"/>
      <c r="AF1141" s="1"/>
      <c r="AG1141" s="1"/>
      <c r="AH1141" s="1"/>
      <c r="AI1141" s="1"/>
    </row>
    <row r="1142" spans="1:35" ht="14.25" customHeight="1" x14ac:dyDescent="0.3">
      <c r="A1142" s="2"/>
      <c r="B1142" s="1"/>
      <c r="C1142" s="2"/>
      <c r="D1142" s="2"/>
      <c r="E1142" s="2"/>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461"/>
      <c r="AF1142" s="1"/>
      <c r="AG1142" s="1"/>
      <c r="AH1142" s="1"/>
      <c r="AI1142" s="1"/>
    </row>
    <row r="1143" spans="1:35" ht="14.25" customHeight="1" x14ac:dyDescent="0.3">
      <c r="A1143" s="2"/>
      <c r="B1143" s="1"/>
      <c r="C1143" s="2"/>
      <c r="D1143" s="2"/>
      <c r="E1143" s="2"/>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461"/>
      <c r="AF1143" s="1"/>
      <c r="AG1143" s="1"/>
      <c r="AH1143" s="1"/>
      <c r="AI1143" s="1"/>
    </row>
    <row r="1144" spans="1:35" ht="14.25" customHeight="1" x14ac:dyDescent="0.3">
      <c r="A1144" s="2"/>
      <c r="B1144" s="1"/>
      <c r="C1144" s="2"/>
      <c r="D1144" s="2"/>
      <c r="E1144" s="2"/>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461"/>
      <c r="AF1144" s="1"/>
      <c r="AG1144" s="1"/>
      <c r="AH1144" s="1"/>
      <c r="AI1144" s="1"/>
    </row>
    <row r="1145" spans="1:35" ht="14.25" customHeight="1" x14ac:dyDescent="0.3">
      <c r="A1145" s="2"/>
      <c r="B1145" s="1"/>
      <c r="C1145" s="2"/>
      <c r="D1145" s="2"/>
      <c r="E1145" s="2"/>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461"/>
      <c r="AF1145" s="1"/>
      <c r="AG1145" s="1"/>
      <c r="AH1145" s="1"/>
      <c r="AI1145" s="1"/>
    </row>
    <row r="1146" spans="1:35" ht="14.25" customHeight="1" x14ac:dyDescent="0.3">
      <c r="A1146" s="2"/>
      <c r="B1146" s="1"/>
      <c r="C1146" s="2"/>
      <c r="D1146" s="2"/>
      <c r="E1146" s="2"/>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461"/>
      <c r="AF1146" s="1"/>
      <c r="AG1146" s="1"/>
      <c r="AH1146" s="1"/>
      <c r="AI1146" s="1"/>
    </row>
    <row r="1147" spans="1:35" ht="14.25" customHeight="1" x14ac:dyDescent="0.3">
      <c r="A1147" s="2"/>
      <c r="B1147" s="1"/>
      <c r="C1147" s="2"/>
      <c r="D1147" s="2"/>
      <c r="E1147" s="2"/>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461"/>
      <c r="AF1147" s="1"/>
      <c r="AG1147" s="1"/>
      <c r="AH1147" s="1"/>
      <c r="AI1147" s="1"/>
    </row>
    <row r="1148" spans="1:35" ht="14.25" customHeight="1" x14ac:dyDescent="0.3">
      <c r="A1148" s="2"/>
      <c r="B1148" s="1"/>
      <c r="C1148" s="2"/>
      <c r="D1148" s="2"/>
      <c r="E1148" s="2"/>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461"/>
      <c r="AF1148" s="1"/>
      <c r="AG1148" s="1"/>
      <c r="AH1148" s="1"/>
      <c r="AI1148" s="1"/>
    </row>
    <row r="1149" spans="1:35" ht="14.25" customHeight="1" x14ac:dyDescent="0.3">
      <c r="A1149" s="2"/>
      <c r="B1149" s="1"/>
      <c r="C1149" s="2"/>
      <c r="D1149" s="2"/>
      <c r="E1149" s="2"/>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461"/>
      <c r="AF1149" s="1"/>
      <c r="AG1149" s="1"/>
      <c r="AH1149" s="1"/>
      <c r="AI1149" s="1"/>
    </row>
    <row r="1150" spans="1:35" ht="14.25" customHeight="1" x14ac:dyDescent="0.3">
      <c r="A1150" s="2"/>
      <c r="B1150" s="1"/>
      <c r="C1150" s="2"/>
      <c r="D1150" s="2"/>
      <c r="E1150" s="2"/>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461"/>
      <c r="AF1150" s="1"/>
      <c r="AG1150" s="1"/>
      <c r="AH1150" s="1"/>
      <c r="AI1150" s="1"/>
    </row>
    <row r="1151" spans="1:35" ht="14.25" customHeight="1" x14ac:dyDescent="0.3">
      <c r="A1151" s="2"/>
      <c r="B1151" s="1"/>
      <c r="C1151" s="2"/>
      <c r="D1151" s="2"/>
      <c r="E1151" s="2"/>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461"/>
      <c r="AF1151" s="1"/>
      <c r="AG1151" s="1"/>
      <c r="AH1151" s="1"/>
      <c r="AI1151" s="1"/>
    </row>
    <row r="1152" spans="1:35" ht="14.25" customHeight="1" x14ac:dyDescent="0.3">
      <c r="A1152" s="2"/>
      <c r="B1152" s="1"/>
      <c r="C1152" s="2"/>
      <c r="D1152" s="2"/>
      <c r="E1152" s="2"/>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461"/>
      <c r="AF1152" s="1"/>
      <c r="AG1152" s="1"/>
      <c r="AH1152" s="1"/>
      <c r="AI1152" s="1"/>
    </row>
    <row r="1153" spans="1:35" ht="14.25" customHeight="1" x14ac:dyDescent="0.3">
      <c r="A1153" s="2"/>
      <c r="B1153" s="1"/>
      <c r="C1153" s="2"/>
      <c r="D1153" s="2"/>
      <c r="E1153" s="2"/>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461"/>
      <c r="AF1153" s="1"/>
      <c r="AG1153" s="1"/>
      <c r="AH1153" s="1"/>
      <c r="AI1153" s="1"/>
    </row>
    <row r="1154" spans="1:35" ht="14.25" customHeight="1" x14ac:dyDescent="0.3">
      <c r="A1154" s="2"/>
      <c r="B1154" s="1"/>
      <c r="C1154" s="2"/>
      <c r="D1154" s="2"/>
      <c r="E1154" s="2"/>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461"/>
      <c r="AF1154" s="1"/>
      <c r="AG1154" s="1"/>
      <c r="AH1154" s="1"/>
      <c r="AI1154" s="1"/>
    </row>
    <row r="1155" spans="1:35" ht="14.25" customHeight="1" x14ac:dyDescent="0.3">
      <c r="A1155" s="2"/>
      <c r="B1155" s="1"/>
      <c r="C1155" s="2"/>
      <c r="D1155" s="2"/>
      <c r="E1155" s="2"/>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461"/>
      <c r="AF1155" s="1"/>
      <c r="AG1155" s="1"/>
      <c r="AH1155" s="1"/>
      <c r="AI1155" s="1"/>
    </row>
    <row r="1156" spans="1:35" ht="14.25" customHeight="1" x14ac:dyDescent="0.3">
      <c r="A1156" s="2"/>
      <c r="B1156" s="1"/>
      <c r="C1156" s="2"/>
      <c r="D1156" s="2"/>
      <c r="E1156" s="2"/>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461"/>
      <c r="AF1156" s="1"/>
      <c r="AG1156" s="1"/>
      <c r="AH1156" s="1"/>
      <c r="AI1156" s="1"/>
    </row>
    <row r="1157" spans="1:35" ht="14.25" customHeight="1" x14ac:dyDescent="0.3">
      <c r="A1157" s="2"/>
      <c r="B1157" s="1"/>
      <c r="C1157" s="2"/>
      <c r="D1157" s="2"/>
      <c r="E1157" s="2"/>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461"/>
      <c r="AF1157" s="1"/>
      <c r="AG1157" s="1"/>
      <c r="AH1157" s="1"/>
      <c r="AI1157" s="1"/>
    </row>
    <row r="1158" spans="1:35" ht="14.25" customHeight="1" x14ac:dyDescent="0.3">
      <c r="A1158" s="2"/>
      <c r="B1158" s="1"/>
      <c r="C1158" s="2"/>
      <c r="D1158" s="2"/>
      <c r="E1158" s="2"/>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461"/>
      <c r="AF1158" s="1"/>
      <c r="AG1158" s="1"/>
      <c r="AH1158" s="1"/>
      <c r="AI1158" s="1"/>
    </row>
    <row r="1159" spans="1:35" ht="14.25" customHeight="1" x14ac:dyDescent="0.3">
      <c r="A1159" s="2"/>
      <c r="B1159" s="1"/>
      <c r="C1159" s="2"/>
      <c r="D1159" s="2"/>
      <c r="E1159" s="2"/>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461"/>
      <c r="AF1159" s="1"/>
      <c r="AG1159" s="1"/>
      <c r="AH1159" s="1"/>
      <c r="AI1159" s="1"/>
    </row>
    <row r="1160" spans="1:35" ht="14.25" customHeight="1" x14ac:dyDescent="0.3">
      <c r="A1160" s="2"/>
      <c r="B1160" s="1"/>
      <c r="C1160" s="2"/>
      <c r="D1160" s="2"/>
      <c r="E1160" s="2"/>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461"/>
      <c r="AF1160" s="1"/>
      <c r="AG1160" s="1"/>
      <c r="AH1160" s="1"/>
      <c r="AI1160" s="1"/>
    </row>
    <row r="1161" spans="1:35" ht="14.25" customHeight="1" x14ac:dyDescent="0.3">
      <c r="A1161" s="2"/>
      <c r="B1161" s="1"/>
      <c r="C1161" s="2"/>
      <c r="D1161" s="2"/>
      <c r="E1161" s="2"/>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461"/>
      <c r="AF1161" s="1"/>
      <c r="AG1161" s="1"/>
      <c r="AH1161" s="1"/>
      <c r="AI1161" s="1"/>
    </row>
    <row r="1162" spans="1:35" ht="14.25" customHeight="1" x14ac:dyDescent="0.3">
      <c r="A1162" s="2"/>
      <c r="B1162" s="1"/>
      <c r="C1162" s="2"/>
      <c r="D1162" s="2"/>
      <c r="E1162" s="2"/>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461"/>
      <c r="AF1162" s="1"/>
      <c r="AG1162" s="1"/>
      <c r="AH1162" s="1"/>
      <c r="AI1162" s="1"/>
    </row>
    <row r="1163" spans="1:35" ht="14.25" customHeight="1" x14ac:dyDescent="0.3">
      <c r="A1163" s="2"/>
      <c r="B1163" s="1"/>
      <c r="C1163" s="2"/>
      <c r="D1163" s="2"/>
      <c r="E1163" s="2"/>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461"/>
      <c r="AF1163" s="1"/>
      <c r="AG1163" s="1"/>
      <c r="AH1163" s="1"/>
      <c r="AI1163" s="1"/>
    </row>
    <row r="1164" spans="1:35" ht="14.25" customHeight="1" x14ac:dyDescent="0.3">
      <c r="A1164" s="2"/>
      <c r="B1164" s="1"/>
      <c r="C1164" s="2"/>
      <c r="D1164" s="2"/>
      <c r="E1164" s="2"/>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461"/>
      <c r="AF1164" s="1"/>
      <c r="AG1164" s="1"/>
      <c r="AH1164" s="1"/>
      <c r="AI1164" s="1"/>
    </row>
    <row r="1165" spans="1:35" ht="14.25" customHeight="1" x14ac:dyDescent="0.3">
      <c r="A1165" s="2"/>
      <c r="B1165" s="1"/>
      <c r="C1165" s="2"/>
      <c r="D1165" s="2"/>
      <c r="E1165" s="2"/>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461"/>
      <c r="AF1165" s="1"/>
      <c r="AG1165" s="1"/>
      <c r="AH1165" s="1"/>
      <c r="AI1165" s="1"/>
    </row>
    <row r="1166" spans="1:35" ht="14.25" customHeight="1" x14ac:dyDescent="0.3">
      <c r="A1166" s="2"/>
      <c r="B1166" s="1"/>
      <c r="C1166" s="2"/>
      <c r="D1166" s="2"/>
      <c r="E1166" s="2"/>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461"/>
      <c r="AF1166" s="1"/>
      <c r="AG1166" s="1"/>
      <c r="AH1166" s="1"/>
      <c r="AI1166" s="1"/>
    </row>
    <row r="1167" spans="1:35" ht="14.25" customHeight="1" x14ac:dyDescent="0.3">
      <c r="A1167" s="2"/>
      <c r="B1167" s="1"/>
      <c r="C1167" s="2"/>
      <c r="D1167" s="2"/>
      <c r="E1167" s="2"/>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461"/>
      <c r="AF1167" s="1"/>
      <c r="AG1167" s="1"/>
      <c r="AH1167" s="1"/>
      <c r="AI1167" s="1"/>
    </row>
    <row r="1168" spans="1:35" ht="14.25" customHeight="1" x14ac:dyDescent="0.3">
      <c r="A1168" s="2"/>
      <c r="B1168" s="1"/>
      <c r="C1168" s="2"/>
      <c r="D1168" s="2"/>
      <c r="E1168" s="2"/>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461"/>
      <c r="AF1168" s="1"/>
      <c r="AG1168" s="1"/>
      <c r="AH1168" s="1"/>
      <c r="AI1168" s="1"/>
    </row>
    <row r="1169" spans="1:35" ht="14.25" customHeight="1" x14ac:dyDescent="0.3">
      <c r="A1169" s="2"/>
      <c r="B1169" s="1"/>
      <c r="C1169" s="2"/>
      <c r="D1169" s="2"/>
      <c r="E1169" s="2"/>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461"/>
      <c r="AF1169" s="1"/>
      <c r="AG1169" s="1"/>
      <c r="AH1169" s="1"/>
      <c r="AI1169" s="1"/>
    </row>
    <row r="1170" spans="1:35" ht="14.25" customHeight="1" x14ac:dyDescent="0.3">
      <c r="A1170" s="2"/>
      <c r="B1170" s="1"/>
      <c r="C1170" s="2"/>
      <c r="D1170" s="2"/>
      <c r="E1170" s="2"/>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461"/>
      <c r="AF1170" s="1"/>
      <c r="AG1170" s="1"/>
      <c r="AH1170" s="1"/>
      <c r="AI1170" s="1"/>
    </row>
    <row r="1171" spans="1:35" ht="14.25" customHeight="1" x14ac:dyDescent="0.3">
      <c r="A1171" s="2"/>
      <c r="B1171" s="1"/>
      <c r="C1171" s="2"/>
      <c r="D1171" s="2"/>
      <c r="E1171" s="2"/>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461"/>
      <c r="AF1171" s="1"/>
      <c r="AG1171" s="1"/>
      <c r="AH1171" s="1"/>
      <c r="AI1171" s="1"/>
    </row>
    <row r="1172" spans="1:35" ht="14.25" customHeight="1" x14ac:dyDescent="0.3">
      <c r="A1172" s="2"/>
      <c r="B1172" s="1"/>
      <c r="C1172" s="2"/>
      <c r="D1172" s="2"/>
      <c r="E1172" s="2"/>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461"/>
      <c r="AF1172" s="1"/>
      <c r="AG1172" s="1"/>
      <c r="AH1172" s="1"/>
      <c r="AI1172" s="1"/>
    </row>
    <row r="1173" spans="1:35" ht="14.25" customHeight="1" x14ac:dyDescent="0.3">
      <c r="A1173" s="2"/>
      <c r="B1173" s="1"/>
      <c r="C1173" s="2"/>
      <c r="D1173" s="2"/>
      <c r="E1173" s="2"/>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461"/>
      <c r="AF1173" s="1"/>
      <c r="AG1173" s="1"/>
      <c r="AH1173" s="1"/>
      <c r="AI1173" s="1"/>
    </row>
    <row r="1174" spans="1:35" ht="14.25" customHeight="1" x14ac:dyDescent="0.3">
      <c r="A1174" s="2"/>
      <c r="B1174" s="1"/>
      <c r="C1174" s="2"/>
      <c r="D1174" s="2"/>
      <c r="E1174" s="2"/>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461"/>
      <c r="AF1174" s="1"/>
      <c r="AG1174" s="1"/>
      <c r="AH1174" s="1"/>
      <c r="AI1174" s="1"/>
    </row>
    <row r="1175" spans="1:35" ht="14.25" customHeight="1" x14ac:dyDescent="0.3">
      <c r="A1175" s="2"/>
      <c r="B1175" s="1"/>
      <c r="C1175" s="2"/>
      <c r="D1175" s="2"/>
      <c r="E1175" s="2"/>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461"/>
      <c r="AF1175" s="1"/>
      <c r="AG1175" s="1"/>
      <c r="AH1175" s="1"/>
      <c r="AI1175" s="1"/>
    </row>
    <row r="1176" spans="1:35" ht="14.25" customHeight="1" x14ac:dyDescent="0.3">
      <c r="A1176" s="2"/>
      <c r="B1176" s="1"/>
      <c r="C1176" s="2"/>
      <c r="D1176" s="2"/>
      <c r="E1176" s="2"/>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461"/>
      <c r="AF1176" s="1"/>
      <c r="AG1176" s="1"/>
      <c r="AH1176" s="1"/>
      <c r="AI1176" s="1"/>
    </row>
    <row r="1177" spans="1:35" ht="14.25" customHeight="1" x14ac:dyDescent="0.3">
      <c r="A1177" s="2"/>
      <c r="B1177" s="1"/>
      <c r="C1177" s="2"/>
      <c r="D1177" s="2"/>
      <c r="E1177" s="2"/>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461"/>
      <c r="AF1177" s="1"/>
      <c r="AG1177" s="1"/>
      <c r="AH1177" s="1"/>
      <c r="AI1177" s="1"/>
    </row>
    <row r="1178" spans="1:35" ht="14.25" customHeight="1" x14ac:dyDescent="0.3">
      <c r="A1178" s="2"/>
      <c r="B1178" s="1"/>
      <c r="C1178" s="2"/>
      <c r="D1178" s="2"/>
      <c r="E1178" s="2"/>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461"/>
      <c r="AF1178" s="1"/>
      <c r="AG1178" s="1"/>
      <c r="AH1178" s="1"/>
      <c r="AI1178" s="1"/>
    </row>
    <row r="1179" spans="1:35" ht="14.25" customHeight="1" x14ac:dyDescent="0.3">
      <c r="A1179" s="2"/>
      <c r="B1179" s="1"/>
      <c r="C1179" s="2"/>
      <c r="D1179" s="2"/>
      <c r="E1179" s="2"/>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461"/>
      <c r="AF1179" s="1"/>
      <c r="AG1179" s="1"/>
      <c r="AH1179" s="1"/>
      <c r="AI1179" s="1"/>
    </row>
    <row r="1180" spans="1:35" ht="14.25" customHeight="1" x14ac:dyDescent="0.3">
      <c r="A1180" s="2"/>
      <c r="B1180" s="1"/>
      <c r="C1180" s="2"/>
      <c r="D1180" s="2"/>
      <c r="E1180" s="2"/>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461"/>
      <c r="AF1180" s="1"/>
      <c r="AG1180" s="1"/>
      <c r="AH1180" s="1"/>
      <c r="AI1180" s="1"/>
    </row>
    <row r="1181" spans="1:35" ht="14.25" customHeight="1" x14ac:dyDescent="0.3">
      <c r="A1181" s="2"/>
      <c r="B1181" s="1"/>
      <c r="C1181" s="2"/>
      <c r="D1181" s="2"/>
      <c r="E1181" s="2"/>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461"/>
      <c r="AF1181" s="1"/>
      <c r="AG1181" s="1"/>
      <c r="AH1181" s="1"/>
      <c r="AI1181" s="1"/>
    </row>
    <row r="1182" spans="1:35" ht="14.25" customHeight="1" x14ac:dyDescent="0.3">
      <c r="A1182" s="2"/>
      <c r="B1182" s="1"/>
      <c r="C1182" s="2"/>
      <c r="D1182" s="2"/>
      <c r="E1182" s="2"/>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461"/>
      <c r="AF1182" s="1"/>
      <c r="AG1182" s="1"/>
      <c r="AH1182" s="1"/>
      <c r="AI1182" s="1"/>
    </row>
    <row r="1183" spans="1:35" ht="14.25" customHeight="1" x14ac:dyDescent="0.3">
      <c r="A1183" s="2"/>
      <c r="B1183" s="1"/>
      <c r="C1183" s="2"/>
      <c r="D1183" s="2"/>
      <c r="E1183" s="2"/>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461"/>
      <c r="AF1183" s="1"/>
      <c r="AG1183" s="1"/>
      <c r="AH1183" s="1"/>
      <c r="AI1183" s="1"/>
    </row>
    <row r="1184" spans="1:35" ht="14.25" customHeight="1" x14ac:dyDescent="0.3">
      <c r="A1184" s="2"/>
      <c r="B1184" s="1"/>
      <c r="C1184" s="2"/>
      <c r="D1184" s="2"/>
      <c r="E1184" s="2"/>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461"/>
      <c r="AF1184" s="1"/>
      <c r="AG1184" s="1"/>
      <c r="AH1184" s="1"/>
      <c r="AI1184" s="1"/>
    </row>
    <row r="1185" spans="1:35" ht="14.25" customHeight="1" x14ac:dyDescent="0.3">
      <c r="A1185" s="2"/>
      <c r="B1185" s="1"/>
      <c r="C1185" s="2"/>
      <c r="D1185" s="2"/>
      <c r="E1185" s="2"/>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461"/>
      <c r="AF1185" s="1"/>
      <c r="AG1185" s="1"/>
      <c r="AH1185" s="1"/>
      <c r="AI1185" s="1"/>
    </row>
    <row r="1186" spans="1:35" ht="14.25" customHeight="1" x14ac:dyDescent="0.3">
      <c r="A1186" s="2"/>
      <c r="B1186" s="1"/>
      <c r="C1186" s="2"/>
      <c r="D1186" s="2"/>
      <c r="E1186" s="2"/>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461"/>
      <c r="AF1186" s="1"/>
      <c r="AG1186" s="1"/>
      <c r="AH1186" s="1"/>
      <c r="AI1186" s="1"/>
    </row>
    <row r="1187" spans="1:35" ht="14.25" customHeight="1" x14ac:dyDescent="0.3">
      <c r="A1187" s="2"/>
      <c r="B1187" s="1"/>
      <c r="C1187" s="2"/>
      <c r="D1187" s="2"/>
      <c r="E1187" s="2"/>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461"/>
      <c r="AF1187" s="1"/>
      <c r="AG1187" s="1"/>
      <c r="AH1187" s="1"/>
      <c r="AI1187" s="1"/>
    </row>
    <row r="1188" spans="1:35" ht="14.25" customHeight="1" x14ac:dyDescent="0.3">
      <c r="A1188" s="2"/>
      <c r="B1188" s="1"/>
      <c r="C1188" s="2"/>
      <c r="D1188" s="2"/>
      <c r="E1188" s="2"/>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461"/>
      <c r="AF1188" s="1"/>
      <c r="AG1188" s="1"/>
      <c r="AH1188" s="1"/>
      <c r="AI1188" s="1"/>
    </row>
    <row r="1189" spans="1:35" ht="14.25" customHeight="1" x14ac:dyDescent="0.3">
      <c r="A1189" s="2"/>
      <c r="B1189" s="1"/>
      <c r="C1189" s="2"/>
      <c r="D1189" s="2"/>
      <c r="E1189" s="2"/>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461"/>
      <c r="AF1189" s="1"/>
      <c r="AG1189" s="1"/>
      <c r="AH1189" s="1"/>
      <c r="AI1189" s="1"/>
    </row>
    <row r="1190" spans="1:35" ht="14.25" customHeight="1" x14ac:dyDescent="0.3">
      <c r="A1190" s="2"/>
      <c r="B1190" s="1"/>
      <c r="C1190" s="2"/>
      <c r="D1190" s="2"/>
      <c r="E1190" s="2"/>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461"/>
      <c r="AF1190" s="1"/>
      <c r="AG1190" s="1"/>
      <c r="AH1190" s="1"/>
      <c r="AI1190" s="1"/>
    </row>
    <row r="1191" spans="1:35" ht="14.25" customHeight="1" x14ac:dyDescent="0.3">
      <c r="A1191" s="2"/>
      <c r="B1191" s="1"/>
      <c r="C1191" s="2"/>
      <c r="D1191" s="2"/>
      <c r="E1191" s="2"/>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461"/>
      <c r="AF1191" s="1"/>
      <c r="AG1191" s="1"/>
      <c r="AH1191" s="1"/>
      <c r="AI1191" s="1"/>
    </row>
    <row r="1192" spans="1:35" ht="14.25" customHeight="1" x14ac:dyDescent="0.3">
      <c r="A1192" s="2"/>
      <c r="B1192" s="1"/>
      <c r="C1192" s="2"/>
      <c r="D1192" s="2"/>
      <c r="E1192" s="2"/>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461"/>
      <c r="AF1192" s="1"/>
      <c r="AG1192" s="1"/>
      <c r="AH1192" s="1"/>
      <c r="AI1192" s="1"/>
    </row>
    <row r="1193" spans="1:35" ht="14.25" customHeight="1" x14ac:dyDescent="0.3">
      <c r="A1193" s="2"/>
      <c r="B1193" s="1"/>
      <c r="C1193" s="2"/>
      <c r="D1193" s="2"/>
      <c r="E1193" s="2"/>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461"/>
      <c r="AF1193" s="1"/>
      <c r="AG1193" s="1"/>
      <c r="AH1193" s="1"/>
      <c r="AI1193" s="1"/>
    </row>
    <row r="1194" spans="1:35" ht="14.25" customHeight="1" x14ac:dyDescent="0.3">
      <c r="A1194" s="2"/>
      <c r="B1194" s="1"/>
      <c r="C1194" s="2"/>
      <c r="D1194" s="2"/>
      <c r="E1194" s="2"/>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461"/>
      <c r="AF1194" s="1"/>
      <c r="AG1194" s="1"/>
      <c r="AH1194" s="1"/>
      <c r="AI1194" s="1"/>
    </row>
    <row r="1195" spans="1:35" ht="14.25" customHeight="1" x14ac:dyDescent="0.3">
      <c r="A1195" s="2"/>
      <c r="B1195" s="1"/>
      <c r="C1195" s="2"/>
      <c r="D1195" s="2"/>
      <c r="E1195" s="2"/>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461"/>
      <c r="AF1195" s="1"/>
      <c r="AG1195" s="1"/>
      <c r="AH1195" s="1"/>
      <c r="AI1195" s="1"/>
    </row>
    <row r="1196" spans="1:35" ht="14.25" customHeight="1" x14ac:dyDescent="0.3">
      <c r="A1196" s="2"/>
      <c r="B1196" s="1"/>
      <c r="C1196" s="2"/>
      <c r="D1196" s="2"/>
      <c r="E1196" s="2"/>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461"/>
      <c r="AF1196" s="1"/>
      <c r="AG1196" s="1"/>
      <c r="AH1196" s="1"/>
      <c r="AI1196" s="1"/>
    </row>
    <row r="1197" spans="1:35" ht="14.25" customHeight="1" x14ac:dyDescent="0.3">
      <c r="A1197" s="2"/>
      <c r="B1197" s="1"/>
      <c r="C1197" s="2"/>
      <c r="D1197" s="2"/>
      <c r="E1197" s="2"/>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461"/>
      <c r="AF1197" s="1"/>
      <c r="AG1197" s="1"/>
      <c r="AH1197" s="1"/>
      <c r="AI1197" s="1"/>
    </row>
    <row r="1198" spans="1:35" ht="14.25" customHeight="1" x14ac:dyDescent="0.3">
      <c r="A1198" s="2"/>
      <c r="B1198" s="1"/>
      <c r="C1198" s="2"/>
      <c r="D1198" s="2"/>
      <c r="E1198" s="2"/>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461"/>
      <c r="AF1198" s="1"/>
      <c r="AG1198" s="1"/>
      <c r="AH1198" s="1"/>
      <c r="AI1198" s="1"/>
    </row>
    <row r="1199" spans="1:35" ht="14.25" customHeight="1" x14ac:dyDescent="0.3">
      <c r="A1199" s="2"/>
      <c r="B1199" s="1"/>
      <c r="C1199" s="2"/>
      <c r="D1199" s="2"/>
      <c r="E1199" s="2"/>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461"/>
      <c r="AF1199" s="1"/>
      <c r="AG1199" s="1"/>
      <c r="AH1199" s="1"/>
      <c r="AI1199" s="1"/>
    </row>
    <row r="1200" spans="1:35" ht="14.25" customHeight="1" x14ac:dyDescent="0.3">
      <c r="A1200" s="2"/>
      <c r="B1200" s="1"/>
      <c r="C1200" s="2"/>
      <c r="D1200" s="2"/>
      <c r="E1200" s="2"/>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461"/>
      <c r="AF1200" s="1"/>
      <c r="AG1200" s="1"/>
      <c r="AH1200" s="1"/>
      <c r="AI1200" s="1"/>
    </row>
    <row r="1201" spans="1:35" ht="14.25" customHeight="1" x14ac:dyDescent="0.3">
      <c r="A1201" s="2"/>
      <c r="B1201" s="1"/>
      <c r="C1201" s="2"/>
      <c r="D1201" s="2"/>
      <c r="E1201" s="2"/>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461"/>
      <c r="AF1201" s="1"/>
      <c r="AG1201" s="1"/>
      <c r="AH1201" s="1"/>
      <c r="AI1201" s="1"/>
    </row>
    <row r="1202" spans="1:35" ht="14.25" customHeight="1" x14ac:dyDescent="0.3">
      <c r="A1202" s="2"/>
      <c r="B1202" s="1"/>
      <c r="C1202" s="2"/>
      <c r="D1202" s="2"/>
      <c r="E1202" s="2"/>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461"/>
      <c r="AF1202" s="1"/>
      <c r="AG1202" s="1"/>
      <c r="AH1202" s="1"/>
      <c r="AI1202" s="1"/>
    </row>
    <row r="1203" spans="1:35" ht="14.25" customHeight="1" x14ac:dyDescent="0.3">
      <c r="A1203" s="2"/>
      <c r="B1203" s="1"/>
      <c r="C1203" s="2"/>
      <c r="D1203" s="2"/>
      <c r="E1203" s="2"/>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461"/>
      <c r="AF1203" s="1"/>
      <c r="AG1203" s="1"/>
      <c r="AH1203" s="1"/>
      <c r="AI1203" s="1"/>
    </row>
    <row r="1204" spans="1:35" ht="14.25" customHeight="1" x14ac:dyDescent="0.3">
      <c r="A1204" s="2"/>
      <c r="B1204" s="1"/>
      <c r="C1204" s="2"/>
      <c r="D1204" s="2"/>
      <c r="E1204" s="2"/>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461"/>
      <c r="AF1204" s="1"/>
      <c r="AG1204" s="1"/>
      <c r="AH1204" s="1"/>
      <c r="AI1204" s="1"/>
    </row>
    <row r="1205" spans="1:35" ht="14.25" customHeight="1" x14ac:dyDescent="0.3">
      <c r="A1205" s="2"/>
      <c r="B1205" s="1"/>
      <c r="C1205" s="2"/>
      <c r="D1205" s="2"/>
      <c r="E1205" s="2"/>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461"/>
      <c r="AF1205" s="1"/>
      <c r="AG1205" s="1"/>
      <c r="AH1205" s="1"/>
      <c r="AI1205" s="1"/>
    </row>
    <row r="1206" spans="1:35" ht="14.25" customHeight="1" x14ac:dyDescent="0.3">
      <c r="A1206" s="2"/>
      <c r="B1206" s="1"/>
      <c r="C1206" s="2"/>
      <c r="D1206" s="2"/>
      <c r="E1206" s="2"/>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461"/>
      <c r="AF1206" s="1"/>
      <c r="AG1206" s="1"/>
      <c r="AH1206" s="1"/>
      <c r="AI1206" s="1"/>
    </row>
    <row r="1207" spans="1:35" ht="14.25" customHeight="1" x14ac:dyDescent="0.3">
      <c r="A1207" s="2"/>
      <c r="B1207" s="1"/>
      <c r="C1207" s="2"/>
      <c r="D1207" s="2"/>
      <c r="E1207" s="2"/>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461"/>
      <c r="AF1207" s="1"/>
      <c r="AG1207" s="1"/>
      <c r="AH1207" s="1"/>
      <c r="AI1207" s="1"/>
    </row>
    <row r="1208" spans="1:35" ht="14.25" customHeight="1" x14ac:dyDescent="0.3">
      <c r="A1208" s="2"/>
      <c r="B1208" s="1"/>
      <c r="C1208" s="2"/>
      <c r="D1208" s="2"/>
      <c r="E1208" s="2"/>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461"/>
      <c r="AF1208" s="1"/>
      <c r="AG1208" s="1"/>
      <c r="AH1208" s="1"/>
      <c r="AI1208" s="1"/>
    </row>
    <row r="1209" spans="1:35" ht="14.25" customHeight="1" x14ac:dyDescent="0.3">
      <c r="A1209" s="2"/>
      <c r="B1209" s="1"/>
      <c r="C1209" s="2"/>
      <c r="D1209" s="2"/>
      <c r="E1209" s="2"/>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461"/>
      <c r="AF1209" s="1"/>
      <c r="AG1209" s="1"/>
      <c r="AH1209" s="1"/>
      <c r="AI1209" s="1"/>
    </row>
    <row r="1210" spans="1:35" ht="14.25" customHeight="1" x14ac:dyDescent="0.3">
      <c r="A1210" s="2"/>
      <c r="B1210" s="1"/>
      <c r="C1210" s="2"/>
      <c r="D1210" s="2"/>
      <c r="E1210" s="2"/>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461"/>
      <c r="AF1210" s="1"/>
      <c r="AG1210" s="1"/>
      <c r="AH1210" s="1"/>
      <c r="AI1210" s="1"/>
    </row>
    <row r="1211" spans="1:35" ht="14.25" customHeight="1" x14ac:dyDescent="0.3">
      <c r="A1211" s="2"/>
      <c r="B1211" s="1"/>
      <c r="C1211" s="2"/>
      <c r="D1211" s="2"/>
      <c r="E1211" s="2"/>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461"/>
      <c r="AF1211" s="1"/>
      <c r="AG1211" s="1"/>
      <c r="AH1211" s="1"/>
      <c r="AI1211" s="1"/>
    </row>
    <row r="1212" spans="1:35" ht="14.25" customHeight="1" x14ac:dyDescent="0.3">
      <c r="A1212" s="2"/>
      <c r="B1212" s="1"/>
      <c r="C1212" s="2"/>
      <c r="D1212" s="2"/>
      <c r="E1212" s="2"/>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461"/>
      <c r="AF1212" s="1"/>
      <c r="AG1212" s="1"/>
      <c r="AH1212" s="1"/>
      <c r="AI1212" s="1"/>
    </row>
    <row r="1213" spans="1:35" ht="14.25" customHeight="1" x14ac:dyDescent="0.3">
      <c r="A1213" s="2"/>
      <c r="B1213" s="1"/>
      <c r="C1213" s="2"/>
      <c r="D1213" s="2"/>
      <c r="E1213" s="2"/>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461"/>
      <c r="AF1213" s="1"/>
      <c r="AG1213" s="1"/>
      <c r="AH1213" s="1"/>
      <c r="AI1213" s="1"/>
    </row>
    <row r="1214" spans="1:35" ht="14.25" customHeight="1" x14ac:dyDescent="0.3">
      <c r="A1214" s="2"/>
      <c r="B1214" s="1"/>
      <c r="C1214" s="2"/>
      <c r="D1214" s="2"/>
      <c r="E1214" s="2"/>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461"/>
      <c r="AF1214" s="1"/>
      <c r="AG1214" s="1"/>
      <c r="AH1214" s="1"/>
      <c r="AI1214" s="1"/>
    </row>
    <row r="1215" spans="1:35" ht="14.25" customHeight="1" x14ac:dyDescent="0.3">
      <c r="A1215" s="2"/>
      <c r="B1215" s="1"/>
      <c r="C1215" s="2"/>
      <c r="D1215" s="2"/>
      <c r="E1215" s="2"/>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461"/>
      <c r="AF1215" s="1"/>
      <c r="AG1215" s="1"/>
      <c r="AH1215" s="1"/>
      <c r="AI1215" s="1"/>
    </row>
    <row r="1216" spans="1:35" ht="14.25" customHeight="1" x14ac:dyDescent="0.3">
      <c r="A1216" s="2"/>
      <c r="B1216" s="1"/>
      <c r="C1216" s="2"/>
      <c r="D1216" s="2"/>
      <c r="E1216" s="2"/>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461"/>
      <c r="AF1216" s="1"/>
      <c r="AG1216" s="1"/>
      <c r="AH1216" s="1"/>
      <c r="AI1216" s="1"/>
    </row>
    <row r="1217" spans="1:35" ht="14.25" customHeight="1" x14ac:dyDescent="0.3">
      <c r="A1217" s="2"/>
      <c r="B1217" s="1"/>
      <c r="C1217" s="2"/>
      <c r="D1217" s="2"/>
      <c r="E1217" s="2"/>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461"/>
      <c r="AF1217" s="1"/>
      <c r="AG1217" s="1"/>
      <c r="AH1217" s="1"/>
      <c r="AI1217" s="1"/>
    </row>
    <row r="1218" spans="1:35" ht="14.25" customHeight="1" x14ac:dyDescent="0.3">
      <c r="A1218" s="2"/>
      <c r="B1218" s="1"/>
      <c r="C1218" s="2"/>
      <c r="D1218" s="2"/>
      <c r="E1218" s="2"/>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461"/>
      <c r="AF1218" s="1"/>
      <c r="AG1218" s="1"/>
      <c r="AH1218" s="1"/>
      <c r="AI1218" s="1"/>
    </row>
    <row r="1219" spans="1:35" ht="14.25" customHeight="1" x14ac:dyDescent="0.3">
      <c r="A1219" s="2"/>
      <c r="B1219" s="1"/>
      <c r="C1219" s="2"/>
      <c r="D1219" s="2"/>
      <c r="E1219" s="2"/>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461"/>
      <c r="AF1219" s="1"/>
      <c r="AG1219" s="1"/>
      <c r="AH1219" s="1"/>
      <c r="AI1219" s="1"/>
    </row>
    <row r="1220" spans="1:35" ht="14.25" customHeight="1" x14ac:dyDescent="0.3">
      <c r="A1220" s="2"/>
      <c r="B1220" s="1"/>
      <c r="C1220" s="2"/>
      <c r="D1220" s="2"/>
      <c r="E1220" s="2"/>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461"/>
      <c r="AF1220" s="1"/>
      <c r="AG1220" s="1"/>
      <c r="AH1220" s="1"/>
      <c r="AI1220" s="1"/>
    </row>
    <row r="1221" spans="1:35" ht="14.25" customHeight="1" x14ac:dyDescent="0.3">
      <c r="A1221" s="2"/>
      <c r="B1221" s="1"/>
      <c r="C1221" s="2"/>
      <c r="D1221" s="2"/>
      <c r="E1221" s="2"/>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461"/>
      <c r="AF1221" s="1"/>
      <c r="AG1221" s="1"/>
      <c r="AH1221" s="1"/>
      <c r="AI1221" s="1"/>
    </row>
    <row r="1222" spans="1:35" ht="14.25" customHeight="1" x14ac:dyDescent="0.3">
      <c r="A1222" s="2"/>
      <c r="B1222" s="1"/>
      <c r="C1222" s="2"/>
      <c r="D1222" s="2"/>
      <c r="E1222" s="2"/>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461"/>
      <c r="AF1222" s="1"/>
      <c r="AG1222" s="1"/>
      <c r="AH1222" s="1"/>
      <c r="AI1222" s="1"/>
    </row>
    <row r="1223" spans="1:35" ht="14.25" customHeight="1" x14ac:dyDescent="0.3">
      <c r="A1223" s="2"/>
      <c r="B1223" s="1"/>
      <c r="C1223" s="2"/>
      <c r="D1223" s="2"/>
      <c r="E1223" s="2"/>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461"/>
      <c r="AF1223" s="1"/>
      <c r="AG1223" s="1"/>
      <c r="AH1223" s="1"/>
      <c r="AI1223" s="1"/>
    </row>
    <row r="1224" spans="1:35" ht="14.25" customHeight="1" x14ac:dyDescent="0.3">
      <c r="A1224" s="2"/>
      <c r="B1224" s="1"/>
      <c r="C1224" s="2"/>
      <c r="D1224" s="2"/>
      <c r="E1224" s="2"/>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461"/>
      <c r="AF1224" s="1"/>
      <c r="AG1224" s="1"/>
      <c r="AH1224" s="1"/>
      <c r="AI1224" s="1"/>
    </row>
    <row r="1225" spans="1:35" ht="14.25" customHeight="1" x14ac:dyDescent="0.3">
      <c r="A1225" s="2"/>
      <c r="B1225" s="1"/>
      <c r="C1225" s="2"/>
      <c r="D1225" s="2"/>
      <c r="E1225" s="2"/>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461"/>
      <c r="AF1225" s="1"/>
      <c r="AG1225" s="1"/>
      <c r="AH1225" s="1"/>
      <c r="AI1225" s="1"/>
    </row>
    <row r="1226" spans="1:35" ht="14.25" customHeight="1" x14ac:dyDescent="0.3">
      <c r="A1226" s="2"/>
      <c r="B1226" s="1"/>
      <c r="C1226" s="2"/>
      <c r="D1226" s="2"/>
      <c r="E1226" s="2"/>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461"/>
      <c r="AF1226" s="1"/>
      <c r="AG1226" s="1"/>
      <c r="AH1226" s="1"/>
      <c r="AI1226" s="1"/>
    </row>
    <row r="1227" spans="1:35" ht="14.25" customHeight="1" x14ac:dyDescent="0.3">
      <c r="A1227" s="2"/>
      <c r="B1227" s="1"/>
      <c r="C1227" s="2"/>
      <c r="D1227" s="2"/>
      <c r="E1227" s="2"/>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461"/>
      <c r="AF1227" s="1"/>
      <c r="AG1227" s="1"/>
      <c r="AH1227" s="1"/>
      <c r="AI1227" s="1"/>
    </row>
    <row r="1228" spans="1:35" ht="14.25" customHeight="1" x14ac:dyDescent="0.3">
      <c r="A1228" s="2"/>
      <c r="B1228" s="1"/>
      <c r="C1228" s="2"/>
      <c r="D1228" s="2"/>
      <c r="E1228" s="2"/>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461"/>
      <c r="AF1228" s="1"/>
      <c r="AG1228" s="1"/>
      <c r="AH1228" s="1"/>
      <c r="AI1228" s="1"/>
    </row>
    <row r="1229" spans="1:35" ht="14.25" customHeight="1" x14ac:dyDescent="0.3">
      <c r="A1229" s="2"/>
      <c r="B1229" s="1"/>
      <c r="C1229" s="2"/>
      <c r="D1229" s="2"/>
      <c r="E1229" s="2"/>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461"/>
      <c r="AF1229" s="1"/>
      <c r="AG1229" s="1"/>
      <c r="AH1229" s="1"/>
      <c r="AI1229" s="1"/>
    </row>
    <row r="1230" spans="1:35" ht="14.25" customHeight="1" x14ac:dyDescent="0.3">
      <c r="A1230" s="2"/>
      <c r="B1230" s="1"/>
      <c r="C1230" s="2"/>
      <c r="D1230" s="2"/>
      <c r="E1230" s="2"/>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461"/>
      <c r="AF1230" s="1"/>
      <c r="AG1230" s="1"/>
      <c r="AH1230" s="1"/>
      <c r="AI1230" s="1"/>
    </row>
    <row r="1231" spans="1:35" ht="14.25" customHeight="1" x14ac:dyDescent="0.3">
      <c r="A1231" s="2"/>
      <c r="B1231" s="1"/>
      <c r="C1231" s="2"/>
      <c r="D1231" s="2"/>
      <c r="E1231" s="2"/>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461"/>
      <c r="AF1231" s="1"/>
      <c r="AG1231" s="1"/>
      <c r="AH1231" s="1"/>
      <c r="AI1231" s="1"/>
    </row>
    <row r="1232" spans="1:35" ht="14.25" customHeight="1" x14ac:dyDescent="0.3">
      <c r="A1232" s="2"/>
      <c r="B1232" s="1"/>
      <c r="C1232" s="2"/>
      <c r="D1232" s="2"/>
      <c r="E1232" s="2"/>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461"/>
      <c r="AF1232" s="1"/>
      <c r="AG1232" s="1"/>
      <c r="AH1232" s="1"/>
      <c r="AI1232" s="1"/>
    </row>
    <row r="1233" spans="1:35" ht="14.25" customHeight="1" x14ac:dyDescent="0.3">
      <c r="A1233" s="2"/>
      <c r="B1233" s="1"/>
      <c r="C1233" s="2"/>
      <c r="D1233" s="2"/>
      <c r="E1233" s="2"/>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461"/>
      <c r="AF1233" s="1"/>
      <c r="AG1233" s="1"/>
      <c r="AH1233" s="1"/>
      <c r="AI1233" s="1"/>
    </row>
    <row r="1234" spans="1:35" ht="14.25" customHeight="1" x14ac:dyDescent="0.3">
      <c r="A1234" s="2"/>
      <c r="B1234" s="1"/>
      <c r="C1234" s="2"/>
      <c r="D1234" s="2"/>
      <c r="E1234" s="2"/>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461"/>
      <c r="AF1234" s="1"/>
      <c r="AG1234" s="1"/>
      <c r="AH1234" s="1"/>
      <c r="AI1234" s="1"/>
    </row>
    <row r="1235" spans="1:35" ht="14.25" customHeight="1" x14ac:dyDescent="0.3">
      <c r="A1235" s="2"/>
      <c r="B1235" s="1"/>
      <c r="C1235" s="2"/>
      <c r="D1235" s="2"/>
      <c r="E1235" s="2"/>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461"/>
      <c r="AF1235" s="1"/>
      <c r="AG1235" s="1"/>
      <c r="AH1235" s="1"/>
      <c r="AI1235" s="1"/>
    </row>
    <row r="1236" spans="1:35" ht="14.25" customHeight="1" x14ac:dyDescent="0.3">
      <c r="A1236" s="2"/>
      <c r="B1236" s="1"/>
      <c r="C1236" s="2"/>
      <c r="D1236" s="2"/>
      <c r="E1236" s="2"/>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461"/>
      <c r="AF1236" s="1"/>
      <c r="AG1236" s="1"/>
      <c r="AH1236" s="1"/>
      <c r="AI1236" s="1"/>
    </row>
    <row r="1237" spans="1:35" ht="14.25" customHeight="1" x14ac:dyDescent="0.3">
      <c r="A1237" s="2"/>
      <c r="B1237" s="1"/>
      <c r="C1237" s="2"/>
      <c r="D1237" s="2"/>
      <c r="E1237" s="2"/>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461"/>
      <c r="AF1237" s="1"/>
      <c r="AG1237" s="1"/>
      <c r="AH1237" s="1"/>
      <c r="AI1237" s="1"/>
    </row>
    <row r="1238" spans="1:35" ht="14.25" customHeight="1" x14ac:dyDescent="0.3">
      <c r="A1238" s="2"/>
      <c r="B1238" s="1"/>
      <c r="C1238" s="2"/>
      <c r="D1238" s="2"/>
      <c r="E1238" s="2"/>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461"/>
      <c r="AF1238" s="1"/>
      <c r="AG1238" s="1"/>
      <c r="AH1238" s="1"/>
      <c r="AI1238" s="1"/>
    </row>
    <row r="1239" spans="1:35" ht="14.25" customHeight="1" x14ac:dyDescent="0.3">
      <c r="A1239" s="2"/>
      <c r="B1239" s="1"/>
      <c r="C1239" s="2"/>
      <c r="D1239" s="2"/>
      <c r="E1239" s="2"/>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461"/>
      <c r="AF1239" s="1"/>
      <c r="AG1239" s="1"/>
      <c r="AH1239" s="1"/>
      <c r="AI1239" s="1"/>
    </row>
    <row r="1240" spans="1:35" ht="14.25" customHeight="1" x14ac:dyDescent="0.3">
      <c r="A1240" s="2"/>
      <c r="B1240" s="1"/>
      <c r="C1240" s="2"/>
      <c r="D1240" s="2"/>
      <c r="E1240" s="2"/>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461"/>
      <c r="AF1240" s="1"/>
      <c r="AG1240" s="1"/>
      <c r="AH1240" s="1"/>
      <c r="AI1240" s="1"/>
    </row>
    <row r="1241" spans="1:35" ht="14.25" customHeight="1" x14ac:dyDescent="0.3">
      <c r="A1241" s="2"/>
      <c r="B1241" s="1"/>
      <c r="C1241" s="2"/>
      <c r="D1241" s="2"/>
      <c r="E1241" s="2"/>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461"/>
      <c r="AF1241" s="1"/>
      <c r="AG1241" s="1"/>
      <c r="AH1241" s="1"/>
      <c r="AI1241" s="1"/>
    </row>
    <row r="1242" spans="1:35" ht="14.25" customHeight="1" x14ac:dyDescent="0.3">
      <c r="A1242" s="2"/>
      <c r="B1242" s="1"/>
      <c r="C1242" s="2"/>
      <c r="D1242" s="2"/>
      <c r="E1242" s="2"/>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461"/>
      <c r="AF1242" s="1"/>
      <c r="AG1242" s="1"/>
      <c r="AH1242" s="1"/>
      <c r="AI1242" s="1"/>
    </row>
    <row r="1243" spans="1:35" ht="14.25" customHeight="1" x14ac:dyDescent="0.3">
      <c r="A1243" s="2"/>
      <c r="B1243" s="1"/>
      <c r="C1243" s="2"/>
      <c r="D1243" s="2"/>
      <c r="E1243" s="2"/>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461"/>
      <c r="AF1243" s="1"/>
      <c r="AG1243" s="1"/>
      <c r="AH1243" s="1"/>
      <c r="AI1243" s="1"/>
    </row>
    <row r="1244" spans="1:35" ht="14.25" customHeight="1" x14ac:dyDescent="0.3">
      <c r="A1244" s="2"/>
      <c r="B1244" s="1"/>
      <c r="C1244" s="2"/>
      <c r="D1244" s="2"/>
      <c r="E1244" s="2"/>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461"/>
      <c r="AF1244" s="1"/>
      <c r="AG1244" s="1"/>
      <c r="AH1244" s="1"/>
      <c r="AI1244" s="1"/>
    </row>
    <row r="1245" spans="1:35" ht="14.25" customHeight="1" x14ac:dyDescent="0.3">
      <c r="A1245" s="2"/>
      <c r="B1245" s="1"/>
      <c r="C1245" s="2"/>
      <c r="D1245" s="2"/>
      <c r="E1245" s="2"/>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461"/>
      <c r="AF1245" s="1"/>
      <c r="AG1245" s="1"/>
      <c r="AH1245" s="1"/>
      <c r="AI1245" s="1"/>
    </row>
    <row r="1246" spans="1:35" ht="14.25" customHeight="1" x14ac:dyDescent="0.3">
      <c r="A1246" s="2"/>
      <c r="B1246" s="1"/>
      <c r="C1246" s="2"/>
      <c r="D1246" s="2"/>
      <c r="E1246" s="2"/>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461"/>
      <c r="AF1246" s="1"/>
      <c r="AG1246" s="1"/>
      <c r="AH1246" s="1"/>
      <c r="AI1246" s="1"/>
    </row>
    <row r="1247" spans="1:35" ht="14.25" customHeight="1" x14ac:dyDescent="0.3">
      <c r="A1247" s="2"/>
      <c r="B1247" s="1"/>
      <c r="C1247" s="2"/>
      <c r="D1247" s="2"/>
      <c r="E1247" s="2"/>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461"/>
      <c r="AF1247" s="1"/>
      <c r="AG1247" s="1"/>
      <c r="AH1247" s="1"/>
      <c r="AI1247" s="1"/>
    </row>
    <row r="1248" spans="1:35" ht="14.25" customHeight="1" x14ac:dyDescent="0.3">
      <c r="A1248" s="2"/>
      <c r="B1248" s="1"/>
      <c r="C1248" s="2"/>
      <c r="D1248" s="2"/>
      <c r="E1248" s="2"/>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461"/>
      <c r="AF1248" s="1"/>
      <c r="AG1248" s="1"/>
      <c r="AH1248" s="1"/>
      <c r="AI1248" s="1"/>
    </row>
    <row r="1249" spans="1:35" ht="14.25" customHeight="1" x14ac:dyDescent="0.3">
      <c r="A1249" s="2"/>
      <c r="B1249" s="1"/>
      <c r="C1249" s="2"/>
      <c r="D1249" s="2"/>
      <c r="E1249" s="2"/>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461"/>
      <c r="AF1249" s="1"/>
      <c r="AG1249" s="1"/>
      <c r="AH1249" s="1"/>
      <c r="AI1249" s="1"/>
    </row>
    <row r="1250" spans="1:35" ht="14.25" customHeight="1" x14ac:dyDescent="0.3">
      <c r="A1250" s="2"/>
      <c r="B1250" s="1"/>
      <c r="C1250" s="2"/>
      <c r="D1250" s="2"/>
      <c r="E1250" s="2"/>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461"/>
      <c r="AF1250" s="1"/>
      <c r="AG1250" s="1"/>
      <c r="AH1250" s="1"/>
      <c r="AI1250" s="1"/>
    </row>
    <row r="1251" spans="1:35" ht="14.25" customHeight="1" x14ac:dyDescent="0.3">
      <c r="A1251" s="2"/>
      <c r="B1251" s="1"/>
      <c r="C1251" s="2"/>
      <c r="D1251" s="2"/>
      <c r="E1251" s="2"/>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461"/>
      <c r="AF1251" s="1"/>
      <c r="AG1251" s="1"/>
      <c r="AH1251" s="1"/>
      <c r="AI1251" s="1"/>
    </row>
    <row r="1252" spans="1:35" ht="14.25" customHeight="1" x14ac:dyDescent="0.3">
      <c r="A1252" s="2"/>
      <c r="B1252" s="1"/>
      <c r="C1252" s="2"/>
      <c r="D1252" s="2"/>
      <c r="E1252" s="2"/>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461"/>
      <c r="AF1252" s="1"/>
      <c r="AG1252" s="1"/>
      <c r="AH1252" s="1"/>
      <c r="AI1252" s="1"/>
    </row>
    <row r="1253" spans="1:35" ht="14.25" customHeight="1" x14ac:dyDescent="0.3">
      <c r="A1253" s="2"/>
      <c r="B1253" s="1"/>
      <c r="C1253" s="2"/>
      <c r="D1253" s="2"/>
      <c r="E1253" s="2"/>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461"/>
      <c r="AF1253" s="1"/>
      <c r="AG1253" s="1"/>
      <c r="AH1253" s="1"/>
      <c r="AI1253" s="1"/>
    </row>
    <row r="1254" spans="1:35" ht="14.25" customHeight="1" x14ac:dyDescent="0.3">
      <c r="A1254" s="2"/>
      <c r="B1254" s="1"/>
      <c r="C1254" s="2"/>
      <c r="D1254" s="2"/>
      <c r="E1254" s="2"/>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461"/>
      <c r="AF1254" s="1"/>
      <c r="AG1254" s="1"/>
      <c r="AH1254" s="1"/>
      <c r="AI1254" s="1"/>
    </row>
    <row r="1255" spans="1:35" ht="14.25" customHeight="1" x14ac:dyDescent="0.3">
      <c r="A1255" s="2"/>
      <c r="B1255" s="1"/>
      <c r="C1255" s="2"/>
      <c r="D1255" s="2"/>
      <c r="E1255" s="2"/>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461"/>
      <c r="AF1255" s="1"/>
      <c r="AG1255" s="1"/>
      <c r="AH1255" s="1"/>
      <c r="AI1255" s="1"/>
    </row>
    <row r="1256" spans="1:35" ht="14.25" customHeight="1" x14ac:dyDescent="0.3">
      <c r="A1256" s="2"/>
      <c r="B1256" s="1"/>
      <c r="C1256" s="2"/>
      <c r="D1256" s="2"/>
      <c r="E1256" s="2"/>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461"/>
      <c r="AF1256" s="1"/>
      <c r="AG1256" s="1"/>
      <c r="AH1256" s="1"/>
      <c r="AI1256" s="1"/>
    </row>
    <row r="1257" spans="1:35" ht="14.25" customHeight="1" x14ac:dyDescent="0.3">
      <c r="A1257" s="2"/>
      <c r="B1257" s="1"/>
      <c r="C1257" s="2"/>
      <c r="D1257" s="2"/>
      <c r="E1257" s="2"/>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461"/>
      <c r="AF1257" s="1"/>
      <c r="AG1257" s="1"/>
      <c r="AH1257" s="1"/>
      <c r="AI1257" s="1"/>
    </row>
    <row r="1258" spans="1:35" ht="14.25" customHeight="1" x14ac:dyDescent="0.3">
      <c r="A1258" s="2"/>
      <c r="B1258" s="1"/>
      <c r="C1258" s="2"/>
      <c r="D1258" s="2"/>
      <c r="E1258" s="2"/>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461"/>
      <c r="AF1258" s="1"/>
      <c r="AG1258" s="1"/>
      <c r="AH1258" s="1"/>
      <c r="AI1258" s="1"/>
    </row>
    <row r="1259" spans="1:35" ht="14.25" customHeight="1" x14ac:dyDescent="0.3">
      <c r="A1259" s="2"/>
      <c r="B1259" s="1"/>
      <c r="C1259" s="2"/>
      <c r="D1259" s="2"/>
      <c r="E1259" s="2"/>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461"/>
      <c r="AF1259" s="1"/>
      <c r="AG1259" s="1"/>
      <c r="AH1259" s="1"/>
      <c r="AI1259" s="1"/>
    </row>
    <row r="1260" spans="1:35" ht="14.25" customHeight="1" x14ac:dyDescent="0.3">
      <c r="A1260" s="2"/>
      <c r="B1260" s="1"/>
      <c r="C1260" s="2"/>
      <c r="D1260" s="2"/>
      <c r="E1260" s="2"/>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461"/>
      <c r="AF1260" s="1"/>
      <c r="AG1260" s="1"/>
      <c r="AH1260" s="1"/>
      <c r="AI1260" s="1"/>
    </row>
    <row r="1261" spans="1:35" ht="14.25" customHeight="1" x14ac:dyDescent="0.3">
      <c r="A1261" s="2"/>
      <c r="B1261" s="1"/>
      <c r="C1261" s="2"/>
      <c r="D1261" s="2"/>
      <c r="E1261" s="2"/>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461"/>
      <c r="AF1261" s="1"/>
      <c r="AG1261" s="1"/>
      <c r="AH1261" s="1"/>
      <c r="AI1261" s="1"/>
    </row>
    <row r="1262" spans="1:35" ht="14.25" customHeight="1" x14ac:dyDescent="0.3">
      <c r="A1262" s="2"/>
      <c r="B1262" s="1"/>
      <c r="C1262" s="2"/>
      <c r="D1262" s="2"/>
      <c r="E1262" s="2"/>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461"/>
      <c r="AF1262" s="1"/>
      <c r="AG1262" s="1"/>
      <c r="AH1262" s="1"/>
      <c r="AI1262" s="1"/>
    </row>
    <row r="1263" spans="1:35" ht="14.25" customHeight="1" x14ac:dyDescent="0.3">
      <c r="A1263" s="2"/>
      <c r="B1263" s="1"/>
      <c r="C1263" s="2"/>
      <c r="D1263" s="2"/>
      <c r="E1263" s="2"/>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461"/>
      <c r="AF1263" s="1"/>
      <c r="AG1263" s="1"/>
      <c r="AH1263" s="1"/>
      <c r="AI1263" s="1"/>
    </row>
    <row r="1264" spans="1:35" ht="14.25" customHeight="1" x14ac:dyDescent="0.3">
      <c r="A1264" s="2"/>
      <c r="B1264" s="1"/>
      <c r="C1264" s="2"/>
      <c r="D1264" s="2"/>
      <c r="E1264" s="2"/>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461"/>
      <c r="AF1264" s="1"/>
      <c r="AG1264" s="1"/>
      <c r="AH1264" s="1"/>
      <c r="AI1264" s="1"/>
    </row>
    <row r="1265" spans="1:35" ht="14.25" customHeight="1" x14ac:dyDescent="0.3">
      <c r="A1265" s="2"/>
      <c r="B1265" s="1"/>
      <c r="C1265" s="2"/>
      <c r="D1265" s="2"/>
      <c r="E1265" s="2"/>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461"/>
      <c r="AF1265" s="1"/>
      <c r="AG1265" s="1"/>
      <c r="AH1265" s="1"/>
      <c r="AI1265" s="1"/>
    </row>
    <row r="1266" spans="1:35" ht="14.25" customHeight="1" x14ac:dyDescent="0.3">
      <c r="A1266" s="2"/>
      <c r="B1266" s="1"/>
      <c r="C1266" s="2"/>
      <c r="D1266" s="2"/>
      <c r="E1266" s="2"/>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461"/>
      <c r="AF1266" s="1"/>
      <c r="AG1266" s="1"/>
      <c r="AH1266" s="1"/>
      <c r="AI1266" s="1"/>
    </row>
    <row r="1267" spans="1:35" ht="14.25" customHeight="1" x14ac:dyDescent="0.3">
      <c r="A1267" s="2"/>
      <c r="B1267" s="1"/>
      <c r="C1267" s="2"/>
      <c r="D1267" s="2"/>
      <c r="E1267" s="2"/>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461"/>
      <c r="AF1267" s="1"/>
      <c r="AG1267" s="1"/>
      <c r="AH1267" s="1"/>
      <c r="AI1267" s="1"/>
    </row>
    <row r="1268" spans="1:35" ht="14.25" customHeight="1" x14ac:dyDescent="0.3">
      <c r="A1268" s="2"/>
      <c r="B1268" s="1"/>
      <c r="C1268" s="2"/>
      <c r="D1268" s="2"/>
      <c r="E1268" s="2"/>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461"/>
      <c r="AF1268" s="1"/>
      <c r="AG1268" s="1"/>
      <c r="AH1268" s="1"/>
      <c r="AI1268" s="1"/>
    </row>
    <row r="1269" spans="1:35" ht="14.25" customHeight="1" x14ac:dyDescent="0.3">
      <c r="A1269" s="2"/>
      <c r="B1269" s="1"/>
      <c r="C1269" s="2"/>
      <c r="D1269" s="2"/>
      <c r="E1269" s="2"/>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461"/>
      <c r="AF1269" s="1"/>
      <c r="AG1269" s="1"/>
      <c r="AH1269" s="1"/>
      <c r="AI1269" s="1"/>
    </row>
    <row r="1270" spans="1:35" ht="14.25" customHeight="1" x14ac:dyDescent="0.3">
      <c r="A1270" s="2"/>
      <c r="B1270" s="1"/>
      <c r="C1270" s="2"/>
      <c r="D1270" s="2"/>
      <c r="E1270" s="2"/>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461"/>
      <c r="AF1270" s="1"/>
      <c r="AG1270" s="1"/>
      <c r="AH1270" s="1"/>
      <c r="AI1270" s="1"/>
    </row>
    <row r="1271" spans="1:35" ht="14.25" customHeight="1" x14ac:dyDescent="0.3">
      <c r="A1271" s="2"/>
      <c r="B1271" s="1"/>
      <c r="C1271" s="2"/>
      <c r="D1271" s="2"/>
      <c r="E1271" s="2"/>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461"/>
      <c r="AF1271" s="1"/>
      <c r="AG1271" s="1"/>
      <c r="AH1271" s="1"/>
      <c r="AI1271" s="1"/>
    </row>
    <row r="1272" spans="1:35" ht="14.25" customHeight="1" x14ac:dyDescent="0.3">
      <c r="A1272" s="2"/>
      <c r="B1272" s="1"/>
      <c r="C1272" s="2"/>
      <c r="D1272" s="2"/>
      <c r="E1272" s="2"/>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461"/>
      <c r="AF1272" s="1"/>
      <c r="AG1272" s="1"/>
      <c r="AH1272" s="1"/>
      <c r="AI1272" s="1"/>
    </row>
    <row r="1273" spans="1:35" ht="14.25" customHeight="1" x14ac:dyDescent="0.3">
      <c r="A1273" s="2"/>
      <c r="B1273" s="1"/>
      <c r="C1273" s="2"/>
      <c r="D1273" s="2"/>
      <c r="E1273" s="2"/>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461"/>
      <c r="AF1273" s="1"/>
      <c r="AG1273" s="1"/>
      <c r="AH1273" s="1"/>
      <c r="AI1273" s="1"/>
    </row>
    <row r="1274" spans="1:35" ht="14.25" customHeight="1" x14ac:dyDescent="0.3">
      <c r="A1274" s="2"/>
      <c r="B1274" s="1"/>
      <c r="C1274" s="2"/>
      <c r="D1274" s="2"/>
      <c r="E1274" s="2"/>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461"/>
      <c r="AF1274" s="1"/>
      <c r="AG1274" s="1"/>
      <c r="AH1274" s="1"/>
      <c r="AI1274" s="1"/>
    </row>
    <row r="1275" spans="1:35" ht="14.25" customHeight="1" x14ac:dyDescent="0.3">
      <c r="A1275" s="2"/>
      <c r="B1275" s="1"/>
      <c r="C1275" s="2"/>
      <c r="D1275" s="2"/>
      <c r="E1275" s="2"/>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461"/>
      <c r="AF1275" s="1"/>
      <c r="AG1275" s="1"/>
      <c r="AH1275" s="1"/>
      <c r="AI1275" s="1"/>
    </row>
    <row r="1276" spans="1:35" ht="14.25" customHeight="1" x14ac:dyDescent="0.3">
      <c r="A1276" s="2"/>
      <c r="B1276" s="1"/>
      <c r="C1276" s="2"/>
      <c r="D1276" s="2"/>
      <c r="E1276" s="2"/>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461"/>
      <c r="AF1276" s="1"/>
      <c r="AG1276" s="1"/>
      <c r="AH1276" s="1"/>
      <c r="AI1276" s="1"/>
    </row>
    <row r="1277" spans="1:35" ht="14.25" customHeight="1" x14ac:dyDescent="0.3">
      <c r="A1277" s="2"/>
      <c r="B1277" s="1"/>
      <c r="C1277" s="2"/>
      <c r="D1277" s="2"/>
      <c r="E1277" s="2"/>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461"/>
      <c r="AF1277" s="1"/>
      <c r="AG1277" s="1"/>
      <c r="AH1277" s="1"/>
      <c r="AI1277" s="1"/>
    </row>
    <row r="1278" spans="1:35" ht="14.25" customHeight="1" x14ac:dyDescent="0.3">
      <c r="A1278" s="2"/>
      <c r="B1278" s="1"/>
      <c r="C1278" s="2"/>
      <c r="D1278" s="2"/>
      <c r="E1278" s="2"/>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461"/>
      <c r="AF1278" s="1"/>
      <c r="AG1278" s="1"/>
      <c r="AH1278" s="1"/>
      <c r="AI1278" s="1"/>
    </row>
    <row r="1279" spans="1:35" ht="14.25" customHeight="1" x14ac:dyDescent="0.3">
      <c r="A1279" s="2"/>
      <c r="B1279" s="1"/>
      <c r="C1279" s="2"/>
      <c r="D1279" s="2"/>
      <c r="E1279" s="2"/>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461"/>
      <c r="AF1279" s="1"/>
      <c r="AG1279" s="1"/>
      <c r="AH1279" s="1"/>
      <c r="AI1279" s="1"/>
    </row>
    <row r="1280" spans="1:35" ht="14.25" customHeight="1" x14ac:dyDescent="0.3">
      <c r="A1280" s="2"/>
      <c r="B1280" s="1"/>
      <c r="C1280" s="2"/>
      <c r="D1280" s="2"/>
      <c r="E1280" s="2"/>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461"/>
      <c r="AF1280" s="1"/>
      <c r="AG1280" s="1"/>
      <c r="AH1280" s="1"/>
      <c r="AI1280" s="1"/>
    </row>
    <row r="1281" spans="1:35" ht="14.25" customHeight="1" x14ac:dyDescent="0.3">
      <c r="A1281" s="2"/>
      <c r="B1281" s="1"/>
      <c r="C1281" s="2"/>
      <c r="D1281" s="2"/>
      <c r="E1281" s="2"/>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461"/>
      <c r="AF1281" s="1"/>
      <c r="AG1281" s="1"/>
      <c r="AH1281" s="1"/>
      <c r="AI1281" s="1"/>
    </row>
    <row r="1282" spans="1:35" ht="14.25" customHeight="1" x14ac:dyDescent="0.3">
      <c r="A1282" s="2"/>
      <c r="B1282" s="1"/>
      <c r="C1282" s="2"/>
      <c r="D1282" s="2"/>
      <c r="E1282" s="2"/>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461"/>
      <c r="AF1282" s="1"/>
      <c r="AG1282" s="1"/>
      <c r="AH1282" s="1"/>
      <c r="AI1282" s="1"/>
    </row>
    <row r="1283" spans="1:35" ht="14.25" customHeight="1" x14ac:dyDescent="0.3">
      <c r="A1283" s="2"/>
      <c r="B1283" s="1"/>
      <c r="C1283" s="2"/>
      <c r="D1283" s="2"/>
      <c r="E1283" s="2"/>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461"/>
      <c r="AF1283" s="1"/>
      <c r="AG1283" s="1"/>
      <c r="AH1283" s="1"/>
      <c r="AI1283" s="1"/>
    </row>
    <row r="1284" spans="1:35" ht="14.25" customHeight="1" x14ac:dyDescent="0.3">
      <c r="A1284" s="2"/>
      <c r="B1284" s="1"/>
      <c r="C1284" s="2"/>
      <c r="D1284" s="2"/>
      <c r="E1284" s="2"/>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461"/>
      <c r="AF1284" s="1"/>
      <c r="AG1284" s="1"/>
      <c r="AH1284" s="1"/>
      <c r="AI1284" s="1"/>
    </row>
    <row r="1285" spans="1:35" ht="14.25" customHeight="1" x14ac:dyDescent="0.3">
      <c r="A1285" s="2"/>
      <c r="B1285" s="1"/>
      <c r="C1285" s="2"/>
      <c r="D1285" s="2"/>
      <c r="E1285" s="2"/>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461"/>
      <c r="AF1285" s="1"/>
      <c r="AG1285" s="1"/>
      <c r="AH1285" s="1"/>
      <c r="AI1285" s="1"/>
    </row>
    <row r="1286" spans="1:35" ht="14.25" customHeight="1" x14ac:dyDescent="0.3">
      <c r="A1286" s="2"/>
      <c r="B1286" s="1"/>
      <c r="C1286" s="2"/>
      <c r="D1286" s="2"/>
      <c r="E1286" s="2"/>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461"/>
      <c r="AF1286" s="1"/>
      <c r="AG1286" s="1"/>
      <c r="AH1286" s="1"/>
      <c r="AI1286" s="1"/>
    </row>
    <row r="1287" spans="1:35" ht="14.25" customHeight="1" x14ac:dyDescent="0.3">
      <c r="A1287" s="2"/>
      <c r="B1287" s="1"/>
      <c r="C1287" s="2"/>
      <c r="D1287" s="2"/>
      <c r="E1287" s="2"/>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461"/>
      <c r="AF1287" s="1"/>
      <c r="AG1287" s="1"/>
      <c r="AH1287" s="1"/>
      <c r="AI1287" s="1"/>
    </row>
    <row r="1288" spans="1:35" ht="14.25" customHeight="1" x14ac:dyDescent="0.3">
      <c r="A1288" s="2"/>
      <c r="B1288" s="1"/>
      <c r="C1288" s="2"/>
      <c r="D1288" s="2"/>
      <c r="E1288" s="2"/>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461"/>
      <c r="AF1288" s="1"/>
      <c r="AG1288" s="1"/>
      <c r="AH1288" s="1"/>
      <c r="AI1288" s="1"/>
    </row>
    <row r="1289" spans="1:35" ht="14.25" customHeight="1" x14ac:dyDescent="0.3">
      <c r="A1289" s="2"/>
      <c r="B1289" s="1"/>
      <c r="C1289" s="2"/>
      <c r="D1289" s="2"/>
      <c r="E1289" s="2"/>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461"/>
      <c r="AF1289" s="1"/>
      <c r="AG1289" s="1"/>
      <c r="AH1289" s="1"/>
      <c r="AI1289" s="1"/>
    </row>
    <row r="1290" spans="1:35" ht="14.25" customHeight="1" x14ac:dyDescent="0.3">
      <c r="A1290" s="2"/>
      <c r="B1290" s="1"/>
      <c r="C1290" s="2"/>
      <c r="D1290" s="2"/>
      <c r="E1290" s="2"/>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461"/>
      <c r="AF1290" s="1"/>
      <c r="AG1290" s="1"/>
      <c r="AH1290" s="1"/>
      <c r="AI1290" s="1"/>
    </row>
    <row r="1291" spans="1:35" ht="14.25" customHeight="1" x14ac:dyDescent="0.3">
      <c r="A1291" s="2"/>
      <c r="B1291" s="1"/>
      <c r="C1291" s="2"/>
      <c r="D1291" s="2"/>
      <c r="E1291" s="2"/>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461"/>
      <c r="AF1291" s="1"/>
      <c r="AG1291" s="1"/>
      <c r="AH1291" s="1"/>
      <c r="AI1291" s="1"/>
    </row>
    <row r="1292" spans="1:35" ht="14.25" customHeight="1" x14ac:dyDescent="0.3">
      <c r="A1292" s="2"/>
      <c r="B1292" s="1"/>
      <c r="C1292" s="2"/>
      <c r="D1292" s="2"/>
      <c r="E1292" s="2"/>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461"/>
      <c r="AF1292" s="1"/>
      <c r="AG1292" s="1"/>
      <c r="AH1292" s="1"/>
      <c r="AI1292" s="1"/>
    </row>
    <row r="1293" spans="1:35" ht="14.25" customHeight="1" x14ac:dyDescent="0.3">
      <c r="A1293" s="2"/>
      <c r="B1293" s="1"/>
      <c r="C1293" s="2"/>
      <c r="D1293" s="2"/>
      <c r="E1293" s="2"/>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461"/>
      <c r="AF1293" s="1"/>
      <c r="AG1293" s="1"/>
      <c r="AH1293" s="1"/>
      <c r="AI1293" s="1"/>
    </row>
    <row r="1294" spans="1:35" ht="14.25" customHeight="1" x14ac:dyDescent="0.3">
      <c r="A1294" s="2"/>
      <c r="B1294" s="1"/>
      <c r="C1294" s="2"/>
      <c r="D1294" s="2"/>
      <c r="E1294" s="2"/>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461"/>
      <c r="AF1294" s="1"/>
      <c r="AG1294" s="1"/>
      <c r="AH1294" s="1"/>
      <c r="AI1294" s="1"/>
    </row>
    <row r="1295" spans="1:35" ht="14.25" customHeight="1" x14ac:dyDescent="0.3">
      <c r="A1295" s="2"/>
      <c r="B1295" s="1"/>
      <c r="C1295" s="2"/>
      <c r="D1295" s="2"/>
      <c r="E1295" s="2"/>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461"/>
      <c r="AF1295" s="1"/>
      <c r="AG1295" s="1"/>
      <c r="AH1295" s="1"/>
      <c r="AI1295" s="1"/>
    </row>
    <row r="1296" spans="1:35" ht="14.25" customHeight="1" x14ac:dyDescent="0.3">
      <c r="A1296" s="2"/>
      <c r="B1296" s="1"/>
      <c r="C1296" s="2"/>
      <c r="D1296" s="2"/>
      <c r="E1296" s="2"/>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461"/>
      <c r="AF1296" s="1"/>
      <c r="AG1296" s="1"/>
      <c r="AH1296" s="1"/>
      <c r="AI1296" s="1"/>
    </row>
    <row r="1297" spans="1:35" ht="14.25" customHeight="1" x14ac:dyDescent="0.3">
      <c r="A1297" s="2"/>
      <c r="B1297" s="1"/>
      <c r="C1297" s="2"/>
      <c r="D1297" s="2"/>
      <c r="E1297" s="2"/>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461"/>
      <c r="AF1297" s="1"/>
      <c r="AG1297" s="1"/>
      <c r="AH1297" s="1"/>
      <c r="AI1297" s="1"/>
    </row>
    <row r="1298" spans="1:35" ht="14.25" customHeight="1" x14ac:dyDescent="0.3">
      <c r="A1298" s="2"/>
      <c r="B1298" s="1"/>
      <c r="C1298" s="2"/>
      <c r="D1298" s="2"/>
      <c r="E1298" s="2"/>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461"/>
      <c r="AF1298" s="1"/>
      <c r="AG1298" s="1"/>
      <c r="AH1298" s="1"/>
      <c r="AI1298" s="1"/>
    </row>
    <row r="1299" spans="1:35" ht="14.25" customHeight="1" x14ac:dyDescent="0.3">
      <c r="A1299" s="2"/>
      <c r="B1299" s="1"/>
      <c r="C1299" s="2"/>
      <c r="D1299" s="2"/>
      <c r="E1299" s="2"/>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461"/>
      <c r="AF1299" s="1"/>
      <c r="AG1299" s="1"/>
      <c r="AH1299" s="1"/>
      <c r="AI1299" s="1"/>
    </row>
    <row r="1300" spans="1:35" ht="14.25" customHeight="1" x14ac:dyDescent="0.3">
      <c r="A1300" s="2"/>
      <c r="B1300" s="1"/>
      <c r="C1300" s="2"/>
      <c r="D1300" s="2"/>
      <c r="E1300" s="2"/>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461"/>
      <c r="AF1300" s="1"/>
      <c r="AG1300" s="1"/>
      <c r="AH1300" s="1"/>
      <c r="AI1300" s="1"/>
    </row>
    <row r="1301" spans="1:35" ht="14.25" customHeight="1" x14ac:dyDescent="0.3">
      <c r="A1301" s="2"/>
      <c r="B1301" s="1"/>
      <c r="C1301" s="2"/>
      <c r="D1301" s="2"/>
      <c r="E1301" s="2"/>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461"/>
      <c r="AF1301" s="1"/>
      <c r="AG1301" s="1"/>
      <c r="AH1301" s="1"/>
      <c r="AI1301" s="1"/>
    </row>
    <row r="1302" spans="1:35" ht="14.25" customHeight="1" x14ac:dyDescent="0.3">
      <c r="A1302" s="2"/>
      <c r="B1302" s="1"/>
      <c r="C1302" s="2"/>
      <c r="D1302" s="2"/>
      <c r="E1302" s="2"/>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461"/>
      <c r="AF1302" s="1"/>
      <c r="AG1302" s="1"/>
      <c r="AH1302" s="1"/>
      <c r="AI1302" s="1"/>
    </row>
    <row r="1303" spans="1:35" ht="14.25" customHeight="1" x14ac:dyDescent="0.3">
      <c r="A1303" s="2"/>
      <c r="B1303" s="1"/>
      <c r="C1303" s="2"/>
      <c r="D1303" s="2"/>
      <c r="E1303" s="2"/>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461"/>
      <c r="AF1303" s="1"/>
      <c r="AG1303" s="1"/>
      <c r="AH1303" s="1"/>
      <c r="AI1303" s="1"/>
    </row>
    <row r="1304" spans="1:35" ht="14.25" customHeight="1" x14ac:dyDescent="0.3">
      <c r="A1304" s="2"/>
      <c r="B1304" s="1"/>
      <c r="C1304" s="2"/>
      <c r="D1304" s="2"/>
      <c r="E1304" s="2"/>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461"/>
      <c r="AF1304" s="1"/>
      <c r="AG1304" s="1"/>
      <c r="AH1304" s="1"/>
      <c r="AI1304" s="1"/>
    </row>
    <row r="1305" spans="1:35" ht="14.25" customHeight="1" x14ac:dyDescent="0.3">
      <c r="A1305" s="2"/>
      <c r="B1305" s="1"/>
      <c r="C1305" s="2"/>
      <c r="D1305" s="2"/>
      <c r="E1305" s="2"/>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461"/>
      <c r="AF1305" s="1"/>
      <c r="AG1305" s="1"/>
      <c r="AH1305" s="1"/>
      <c r="AI1305" s="1"/>
    </row>
    <row r="1306" spans="1:35" ht="14.25" customHeight="1" x14ac:dyDescent="0.3">
      <c r="A1306" s="2"/>
      <c r="B1306" s="1"/>
      <c r="C1306" s="2"/>
      <c r="D1306" s="2"/>
      <c r="E1306" s="2"/>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461"/>
      <c r="AF1306" s="1"/>
      <c r="AG1306" s="1"/>
      <c r="AH1306" s="1"/>
      <c r="AI1306" s="1"/>
    </row>
    <row r="1307" spans="1:35" ht="14.25" customHeight="1" x14ac:dyDescent="0.3">
      <c r="A1307" s="2"/>
      <c r="B1307" s="1"/>
      <c r="C1307" s="2"/>
      <c r="D1307" s="2"/>
      <c r="E1307" s="2"/>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461"/>
      <c r="AF1307" s="1"/>
      <c r="AG1307" s="1"/>
      <c r="AH1307" s="1"/>
      <c r="AI1307" s="1"/>
    </row>
    <row r="1308" spans="1:35" ht="14.25" customHeight="1" x14ac:dyDescent="0.3">
      <c r="A1308" s="2"/>
      <c r="B1308" s="1"/>
      <c r="C1308" s="2"/>
      <c r="D1308" s="2"/>
      <c r="E1308" s="2"/>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461"/>
      <c r="AF1308" s="1"/>
      <c r="AG1308" s="1"/>
      <c r="AH1308" s="1"/>
      <c r="AI1308" s="1"/>
    </row>
    <row r="1309" spans="1:35" ht="14.25" customHeight="1" x14ac:dyDescent="0.3">
      <c r="A1309" s="2"/>
      <c r="B1309" s="1"/>
      <c r="C1309" s="2"/>
      <c r="D1309" s="2"/>
      <c r="E1309" s="2"/>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461"/>
      <c r="AF1309" s="1"/>
      <c r="AG1309" s="1"/>
      <c r="AH1309" s="1"/>
      <c r="AI1309" s="1"/>
    </row>
    <row r="1310" spans="1:35" ht="14.25" customHeight="1" x14ac:dyDescent="0.3">
      <c r="A1310" s="2"/>
      <c r="B1310" s="1"/>
      <c r="C1310" s="2"/>
      <c r="D1310" s="2"/>
      <c r="E1310" s="2"/>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461"/>
      <c r="AF1310" s="1"/>
      <c r="AG1310" s="1"/>
      <c r="AH1310" s="1"/>
      <c r="AI1310" s="1"/>
    </row>
    <row r="1311" spans="1:35" ht="14.25" customHeight="1" x14ac:dyDescent="0.3">
      <c r="A1311" s="2"/>
      <c r="B1311" s="1"/>
      <c r="C1311" s="2"/>
      <c r="D1311" s="2"/>
      <c r="E1311" s="2"/>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461"/>
      <c r="AF1311" s="1"/>
      <c r="AG1311" s="1"/>
      <c r="AH1311" s="1"/>
      <c r="AI1311" s="1"/>
    </row>
    <row r="1312" spans="1:35" ht="14.25" customHeight="1" x14ac:dyDescent="0.3">
      <c r="A1312" s="2"/>
      <c r="B1312" s="1"/>
      <c r="C1312" s="2"/>
      <c r="D1312" s="2"/>
      <c r="E1312" s="2"/>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461"/>
      <c r="AF1312" s="1"/>
      <c r="AG1312" s="1"/>
      <c r="AH1312" s="1"/>
      <c r="AI1312" s="1"/>
    </row>
    <row r="1313" spans="1:35" ht="14.25" customHeight="1" x14ac:dyDescent="0.3">
      <c r="A1313" s="2"/>
      <c r="B1313" s="1"/>
      <c r="C1313" s="2"/>
      <c r="D1313" s="2"/>
      <c r="E1313" s="2"/>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461"/>
      <c r="AF1313" s="1"/>
      <c r="AG1313" s="1"/>
      <c r="AH1313" s="1"/>
      <c r="AI1313" s="1"/>
    </row>
    <row r="1314" spans="1:35" ht="14.25" customHeight="1" x14ac:dyDescent="0.3">
      <c r="A1314" s="2"/>
      <c r="B1314" s="1"/>
      <c r="C1314" s="2"/>
      <c r="D1314" s="2"/>
      <c r="E1314" s="2"/>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461"/>
      <c r="AF1314" s="1"/>
      <c r="AG1314" s="1"/>
      <c r="AH1314" s="1"/>
      <c r="AI1314" s="1"/>
    </row>
    <row r="1315" spans="1:35" ht="14.25" customHeight="1" x14ac:dyDescent="0.3">
      <c r="A1315" s="2"/>
      <c r="B1315" s="1"/>
      <c r="C1315" s="2"/>
      <c r="D1315" s="2"/>
      <c r="E1315" s="2"/>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461"/>
      <c r="AF1315" s="1"/>
      <c r="AG1315" s="1"/>
      <c r="AH1315" s="1"/>
      <c r="AI1315" s="1"/>
    </row>
    <row r="1316" spans="1:35" ht="14.25" customHeight="1" x14ac:dyDescent="0.3">
      <c r="A1316" s="2"/>
      <c r="B1316" s="1"/>
      <c r="C1316" s="2"/>
      <c r="D1316" s="2"/>
      <c r="E1316" s="2"/>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461"/>
      <c r="AF1316" s="1"/>
      <c r="AG1316" s="1"/>
      <c r="AH1316" s="1"/>
      <c r="AI1316" s="1"/>
    </row>
    <row r="1317" spans="1:35" ht="14.25" customHeight="1" x14ac:dyDescent="0.3">
      <c r="A1317" s="2"/>
      <c r="B1317" s="1"/>
      <c r="C1317" s="2"/>
      <c r="D1317" s="2"/>
      <c r="E1317" s="2"/>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461"/>
      <c r="AF1317" s="1"/>
      <c r="AG1317" s="1"/>
      <c r="AH1317" s="1"/>
      <c r="AI1317" s="1"/>
    </row>
    <row r="1318" spans="1:35" ht="14.25" customHeight="1" x14ac:dyDescent="0.3">
      <c r="A1318" s="2"/>
      <c r="B1318" s="1"/>
      <c r="C1318" s="2"/>
      <c r="D1318" s="2"/>
      <c r="E1318" s="2"/>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461"/>
      <c r="AF1318" s="1"/>
      <c r="AG1318" s="1"/>
      <c r="AH1318" s="1"/>
      <c r="AI1318" s="1"/>
    </row>
    <row r="1319" spans="1:35" ht="14.25" customHeight="1" x14ac:dyDescent="0.3">
      <c r="A1319" s="2"/>
      <c r="B1319" s="1"/>
      <c r="C1319" s="2"/>
      <c r="D1319" s="2"/>
      <c r="E1319" s="2"/>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461"/>
      <c r="AF1319" s="1"/>
      <c r="AG1319" s="1"/>
      <c r="AH1319" s="1"/>
      <c r="AI1319" s="1"/>
    </row>
    <row r="1320" spans="1:35" ht="14.25" customHeight="1" x14ac:dyDescent="0.3">
      <c r="A1320" s="2"/>
      <c r="B1320" s="1"/>
      <c r="C1320" s="2"/>
      <c r="D1320" s="2"/>
      <c r="E1320" s="2"/>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461"/>
      <c r="AF1320" s="1"/>
      <c r="AG1320" s="1"/>
      <c r="AH1320" s="1"/>
      <c r="AI1320" s="1"/>
    </row>
    <row r="1321" spans="1:35" ht="14.25" customHeight="1" x14ac:dyDescent="0.3">
      <c r="A1321" s="2"/>
      <c r="B1321" s="1"/>
      <c r="C1321" s="2"/>
      <c r="D1321" s="2"/>
      <c r="E1321" s="2"/>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461"/>
      <c r="AF1321" s="1"/>
      <c r="AG1321" s="1"/>
      <c r="AH1321" s="1"/>
      <c r="AI1321" s="1"/>
    </row>
    <row r="1322" spans="1:35" ht="14.25" customHeight="1" x14ac:dyDescent="0.3">
      <c r="A1322" s="2"/>
      <c r="B1322" s="1"/>
      <c r="C1322" s="2"/>
      <c r="D1322" s="2"/>
      <c r="E1322" s="2"/>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461"/>
      <c r="AF1322" s="1"/>
      <c r="AG1322" s="1"/>
      <c r="AH1322" s="1"/>
      <c r="AI1322" s="1"/>
    </row>
    <row r="1323" spans="1:35" ht="14.25" customHeight="1" x14ac:dyDescent="0.3">
      <c r="A1323" s="2"/>
      <c r="B1323" s="1"/>
      <c r="C1323" s="2"/>
      <c r="D1323" s="2"/>
      <c r="E1323" s="2"/>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461"/>
      <c r="AF1323" s="1"/>
      <c r="AG1323" s="1"/>
      <c r="AH1323" s="1"/>
      <c r="AI1323" s="1"/>
    </row>
    <row r="1324" spans="1:35" ht="14.25" customHeight="1" x14ac:dyDescent="0.3">
      <c r="A1324" s="2"/>
      <c r="B1324" s="1"/>
      <c r="C1324" s="2"/>
      <c r="D1324" s="2"/>
      <c r="E1324" s="2"/>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461"/>
      <c r="AF1324" s="1"/>
      <c r="AG1324" s="1"/>
      <c r="AH1324" s="1"/>
      <c r="AI1324" s="1"/>
    </row>
    <row r="1325" spans="1:35" ht="14.25" customHeight="1" x14ac:dyDescent="0.3">
      <c r="A1325" s="2"/>
      <c r="B1325" s="1"/>
      <c r="C1325" s="2"/>
      <c r="D1325" s="2"/>
      <c r="E1325" s="2"/>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461"/>
      <c r="AF1325" s="1"/>
      <c r="AG1325" s="1"/>
      <c r="AH1325" s="1"/>
      <c r="AI1325" s="1"/>
    </row>
    <row r="1326" spans="1:35" ht="14.25" customHeight="1" x14ac:dyDescent="0.3">
      <c r="A1326" s="2"/>
      <c r="B1326" s="1"/>
      <c r="C1326" s="2"/>
      <c r="D1326" s="2"/>
      <c r="E1326" s="2"/>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461"/>
      <c r="AF1326" s="1"/>
      <c r="AG1326" s="1"/>
      <c r="AH1326" s="1"/>
      <c r="AI1326" s="1"/>
    </row>
    <row r="1327" spans="1:35" ht="14.25" customHeight="1" x14ac:dyDescent="0.3">
      <c r="A1327" s="2"/>
      <c r="B1327" s="1"/>
      <c r="C1327" s="2"/>
      <c r="D1327" s="2"/>
      <c r="E1327" s="2"/>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461"/>
      <c r="AF1327" s="1"/>
      <c r="AG1327" s="1"/>
      <c r="AH1327" s="1"/>
      <c r="AI1327" s="1"/>
    </row>
    <row r="1328" spans="1:35" ht="14.25" customHeight="1" x14ac:dyDescent="0.3">
      <c r="A1328" s="2"/>
      <c r="B1328" s="1"/>
      <c r="C1328" s="2"/>
      <c r="D1328" s="2"/>
      <c r="E1328" s="2"/>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461"/>
      <c r="AF1328" s="1"/>
      <c r="AG1328" s="1"/>
      <c r="AH1328" s="1"/>
      <c r="AI1328" s="1"/>
    </row>
    <row r="1329" spans="1:35" ht="14.25" customHeight="1" x14ac:dyDescent="0.3">
      <c r="A1329" s="2"/>
      <c r="B1329" s="1"/>
      <c r="C1329" s="2"/>
      <c r="D1329" s="2"/>
      <c r="E1329" s="2"/>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461"/>
      <c r="AF1329" s="1"/>
      <c r="AG1329" s="1"/>
      <c r="AH1329" s="1"/>
      <c r="AI1329" s="1"/>
    </row>
    <row r="1330" spans="1:35" ht="14.25" customHeight="1" x14ac:dyDescent="0.3">
      <c r="A1330" s="2"/>
      <c r="B1330" s="1"/>
      <c r="C1330" s="2"/>
      <c r="D1330" s="2"/>
      <c r="E1330" s="2"/>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461"/>
      <c r="AF1330" s="1"/>
      <c r="AG1330" s="1"/>
      <c r="AH1330" s="1"/>
      <c r="AI1330" s="1"/>
    </row>
    <row r="1331" spans="1:35" ht="14.25" customHeight="1" x14ac:dyDescent="0.3">
      <c r="A1331" s="2"/>
      <c r="B1331" s="1"/>
      <c r="C1331" s="2"/>
      <c r="D1331" s="2"/>
      <c r="E1331" s="2"/>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461"/>
      <c r="AF1331" s="1"/>
      <c r="AG1331" s="1"/>
      <c r="AH1331" s="1"/>
      <c r="AI1331" s="1"/>
    </row>
    <row r="1332" spans="1:35" ht="14.25" customHeight="1" x14ac:dyDescent="0.3">
      <c r="A1332" s="2"/>
      <c r="B1332" s="1"/>
      <c r="C1332" s="2"/>
      <c r="D1332" s="2"/>
      <c r="E1332" s="2"/>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461"/>
      <c r="AF1332" s="1"/>
      <c r="AG1332" s="1"/>
      <c r="AH1332" s="1"/>
      <c r="AI1332" s="1"/>
    </row>
    <row r="1333" spans="1:35" ht="14.25" customHeight="1" x14ac:dyDescent="0.3">
      <c r="A1333" s="2"/>
      <c r="B1333" s="1"/>
      <c r="C1333" s="2"/>
      <c r="D1333" s="2"/>
      <c r="E1333" s="2"/>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461"/>
      <c r="AF1333" s="1"/>
      <c r="AG1333" s="1"/>
      <c r="AH1333" s="1"/>
      <c r="AI1333" s="1"/>
    </row>
    <row r="1334" spans="1:35" ht="14.25" customHeight="1" x14ac:dyDescent="0.3">
      <c r="A1334" s="2"/>
      <c r="B1334" s="1"/>
      <c r="C1334" s="2"/>
      <c r="D1334" s="2"/>
      <c r="E1334" s="2"/>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461"/>
      <c r="AF1334" s="1"/>
      <c r="AG1334" s="1"/>
      <c r="AH1334" s="1"/>
      <c r="AI1334" s="1"/>
    </row>
    <row r="1335" spans="1:35" ht="14.25" customHeight="1" x14ac:dyDescent="0.3">
      <c r="A1335" s="2"/>
      <c r="B1335" s="1"/>
      <c r="C1335" s="2"/>
      <c r="D1335" s="2"/>
      <c r="E1335" s="2"/>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461"/>
      <c r="AF1335" s="1"/>
      <c r="AG1335" s="1"/>
      <c r="AH1335" s="1"/>
      <c r="AI1335" s="1"/>
    </row>
    <row r="1336" spans="1:35" ht="14.25" customHeight="1" x14ac:dyDescent="0.3">
      <c r="A1336" s="2"/>
      <c r="B1336" s="1"/>
      <c r="C1336" s="2"/>
      <c r="D1336" s="2"/>
      <c r="E1336" s="2"/>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461"/>
      <c r="AF1336" s="1"/>
      <c r="AG1336" s="1"/>
      <c r="AH1336" s="1"/>
      <c r="AI1336" s="1"/>
    </row>
    <row r="1337" spans="1:35" ht="14.25" customHeight="1" x14ac:dyDescent="0.3">
      <c r="A1337" s="2"/>
      <c r="B1337" s="1"/>
      <c r="C1337" s="2"/>
      <c r="D1337" s="2"/>
      <c r="E1337" s="2"/>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461"/>
      <c r="AF1337" s="1"/>
      <c r="AG1337" s="1"/>
      <c r="AH1337" s="1"/>
      <c r="AI1337" s="1"/>
    </row>
    <row r="1338" spans="1:35" ht="14.25" customHeight="1" x14ac:dyDescent="0.3">
      <c r="A1338" s="2"/>
      <c r="B1338" s="1"/>
      <c r="C1338" s="2"/>
      <c r="D1338" s="2"/>
      <c r="E1338" s="2"/>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461"/>
      <c r="AF1338" s="1"/>
      <c r="AG1338" s="1"/>
      <c r="AH1338" s="1"/>
      <c r="AI1338" s="1"/>
    </row>
    <row r="1339" spans="1:35" ht="14.25" customHeight="1" x14ac:dyDescent="0.3">
      <c r="A1339" s="2"/>
      <c r="B1339" s="1"/>
      <c r="C1339" s="2"/>
      <c r="D1339" s="2"/>
      <c r="E1339" s="2"/>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461"/>
      <c r="AF1339" s="1"/>
      <c r="AG1339" s="1"/>
      <c r="AH1339" s="1"/>
      <c r="AI1339" s="1"/>
    </row>
    <row r="1340" spans="1:35" ht="14.25" customHeight="1" x14ac:dyDescent="0.3">
      <c r="A1340" s="2"/>
      <c r="B1340" s="1"/>
      <c r="C1340" s="2"/>
      <c r="D1340" s="2"/>
      <c r="E1340" s="2"/>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461"/>
      <c r="AF1340" s="1"/>
      <c r="AG1340" s="1"/>
      <c r="AH1340" s="1"/>
      <c r="AI1340" s="1"/>
    </row>
    <row r="1341" spans="1:35" ht="14.25" customHeight="1" x14ac:dyDescent="0.3">
      <c r="A1341" s="2"/>
      <c r="B1341" s="1"/>
      <c r="C1341" s="2"/>
      <c r="D1341" s="2"/>
      <c r="E1341" s="2"/>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461"/>
      <c r="AF1341" s="1"/>
      <c r="AG1341" s="1"/>
      <c r="AH1341" s="1"/>
      <c r="AI1341" s="1"/>
    </row>
    <row r="1342" spans="1:35" ht="14.25" customHeight="1" x14ac:dyDescent="0.3">
      <c r="A1342" s="2"/>
      <c r="B1342" s="1"/>
      <c r="C1342" s="2"/>
      <c r="D1342" s="2"/>
      <c r="E1342" s="2"/>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461"/>
      <c r="AF1342" s="1"/>
      <c r="AG1342" s="1"/>
      <c r="AH1342" s="1"/>
      <c r="AI1342" s="1"/>
    </row>
    <row r="1343" spans="1:35" ht="14.25" customHeight="1" x14ac:dyDescent="0.3">
      <c r="A1343" s="2"/>
      <c r="B1343" s="1"/>
      <c r="C1343" s="2"/>
      <c r="D1343" s="2"/>
      <c r="E1343" s="2"/>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461"/>
      <c r="AF1343" s="1"/>
      <c r="AG1343" s="1"/>
      <c r="AH1343" s="1"/>
      <c r="AI1343" s="1"/>
    </row>
    <row r="1344" spans="1:35" ht="14.25" customHeight="1" x14ac:dyDescent="0.3">
      <c r="A1344" s="2"/>
      <c r="B1344" s="1"/>
      <c r="C1344" s="2"/>
      <c r="D1344" s="2"/>
      <c r="E1344" s="2"/>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461"/>
      <c r="AF1344" s="1"/>
      <c r="AG1344" s="1"/>
      <c r="AH1344" s="1"/>
      <c r="AI1344" s="1"/>
    </row>
    <row r="1345" spans="1:35" ht="14.25" customHeight="1" x14ac:dyDescent="0.3">
      <c r="A1345" s="2"/>
      <c r="B1345" s="1"/>
      <c r="C1345" s="2"/>
      <c r="D1345" s="2"/>
      <c r="E1345" s="2"/>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461"/>
      <c r="AF1345" s="1"/>
      <c r="AG1345" s="1"/>
      <c r="AH1345" s="1"/>
      <c r="AI1345" s="1"/>
    </row>
    <row r="1346" spans="1:35" ht="14.25" customHeight="1" x14ac:dyDescent="0.3">
      <c r="A1346" s="2"/>
      <c r="B1346" s="1"/>
      <c r="C1346" s="2"/>
      <c r="D1346" s="2"/>
      <c r="E1346" s="2"/>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461"/>
      <c r="AF1346" s="1"/>
      <c r="AG1346" s="1"/>
      <c r="AH1346" s="1"/>
      <c r="AI1346" s="1"/>
    </row>
    <row r="1347" spans="1:35" ht="14.25" customHeight="1" x14ac:dyDescent="0.3">
      <c r="A1347" s="2"/>
      <c r="B1347" s="1"/>
      <c r="C1347" s="2"/>
      <c r="D1347" s="2"/>
      <c r="E1347" s="2"/>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461"/>
      <c r="AF1347" s="1"/>
      <c r="AG1347" s="1"/>
      <c r="AH1347" s="1"/>
      <c r="AI1347" s="1"/>
    </row>
    <row r="1348" spans="1:35" ht="14.25" customHeight="1" x14ac:dyDescent="0.3">
      <c r="A1348" s="2"/>
      <c r="B1348" s="1"/>
      <c r="C1348" s="2"/>
      <c r="D1348" s="2"/>
      <c r="E1348" s="2"/>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461"/>
      <c r="AF1348" s="1"/>
      <c r="AG1348" s="1"/>
      <c r="AH1348" s="1"/>
      <c r="AI1348" s="1"/>
    </row>
    <row r="1349" spans="1:35" ht="14.25" customHeight="1" x14ac:dyDescent="0.3">
      <c r="A1349" s="2"/>
      <c r="B1349" s="1"/>
      <c r="C1349" s="2"/>
      <c r="D1349" s="2"/>
      <c r="E1349" s="2"/>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461"/>
      <c r="AF1349" s="1"/>
      <c r="AG1349" s="1"/>
      <c r="AH1349" s="1"/>
      <c r="AI1349" s="1"/>
    </row>
    <row r="1350" spans="1:35" ht="14.25" customHeight="1" x14ac:dyDescent="0.3">
      <c r="A1350" s="2"/>
      <c r="B1350" s="1"/>
      <c r="C1350" s="2"/>
      <c r="D1350" s="2"/>
      <c r="E1350" s="2"/>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461"/>
      <c r="AF1350" s="1"/>
      <c r="AG1350" s="1"/>
      <c r="AH1350" s="1"/>
      <c r="AI1350" s="1"/>
    </row>
    <row r="1351" spans="1:35" ht="14.25" customHeight="1" x14ac:dyDescent="0.3">
      <c r="A1351" s="2"/>
      <c r="B1351" s="1"/>
      <c r="C1351" s="2"/>
      <c r="D1351" s="2"/>
      <c r="E1351" s="2"/>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461"/>
      <c r="AF1351" s="1"/>
      <c r="AG1351" s="1"/>
      <c r="AH1351" s="1"/>
      <c r="AI1351" s="1"/>
    </row>
    <row r="1352" spans="1:35" ht="14.25" customHeight="1" x14ac:dyDescent="0.3">
      <c r="A1352" s="2"/>
      <c r="B1352" s="1"/>
      <c r="C1352" s="2"/>
      <c r="D1352" s="2"/>
      <c r="E1352" s="2"/>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461"/>
      <c r="AF1352" s="1"/>
      <c r="AG1352" s="1"/>
      <c r="AH1352" s="1"/>
      <c r="AI1352" s="1"/>
    </row>
    <row r="1353" spans="1:35" ht="14.25" customHeight="1" x14ac:dyDescent="0.3">
      <c r="A1353" s="2"/>
      <c r="B1353" s="1"/>
      <c r="C1353" s="2"/>
      <c r="D1353" s="2"/>
      <c r="E1353" s="2"/>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461"/>
      <c r="AF1353" s="1"/>
      <c r="AG1353" s="1"/>
      <c r="AH1353" s="1"/>
      <c r="AI1353" s="1"/>
    </row>
    <row r="1354" spans="1:35" ht="14.25" customHeight="1" x14ac:dyDescent="0.3">
      <c r="A1354" s="2"/>
      <c r="B1354" s="1"/>
      <c r="C1354" s="2"/>
      <c r="D1354" s="2"/>
      <c r="E1354" s="2"/>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461"/>
      <c r="AF1354" s="1"/>
      <c r="AG1354" s="1"/>
      <c r="AH1354" s="1"/>
      <c r="AI1354" s="1"/>
    </row>
    <row r="1355" spans="1:35" ht="14.25" customHeight="1" x14ac:dyDescent="0.3">
      <c r="A1355" s="2"/>
      <c r="B1355" s="1"/>
      <c r="C1355" s="2"/>
      <c r="D1355" s="2"/>
      <c r="E1355" s="2"/>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461"/>
      <c r="AF1355" s="1"/>
      <c r="AG1355" s="1"/>
      <c r="AH1355" s="1"/>
      <c r="AI1355" s="1"/>
    </row>
    <row r="1356" spans="1:35" ht="14.25" customHeight="1" x14ac:dyDescent="0.3">
      <c r="A1356" s="2"/>
      <c r="B1356" s="1"/>
      <c r="C1356" s="2"/>
      <c r="D1356" s="2"/>
      <c r="E1356" s="2"/>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461"/>
      <c r="AF1356" s="1"/>
      <c r="AG1356" s="1"/>
      <c r="AH1356" s="1"/>
      <c r="AI1356" s="1"/>
    </row>
    <row r="1357" spans="1:35" ht="14.25" customHeight="1" x14ac:dyDescent="0.3">
      <c r="A1357" s="2"/>
      <c r="B1357" s="1"/>
      <c r="C1357" s="2"/>
      <c r="D1357" s="2"/>
      <c r="E1357" s="2"/>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461"/>
      <c r="AF1357" s="1"/>
      <c r="AG1357" s="1"/>
      <c r="AH1357" s="1"/>
      <c r="AI1357" s="1"/>
    </row>
    <row r="1358" spans="1:35" ht="14.25" customHeight="1" x14ac:dyDescent="0.3">
      <c r="A1358" s="2"/>
      <c r="B1358" s="1"/>
      <c r="C1358" s="2"/>
      <c r="D1358" s="2"/>
      <c r="E1358" s="2"/>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461"/>
      <c r="AF1358" s="1"/>
      <c r="AG1358" s="1"/>
      <c r="AH1358" s="1"/>
      <c r="AI1358" s="1"/>
    </row>
    <row r="1359" spans="1:35" ht="14.25" customHeight="1" x14ac:dyDescent="0.3">
      <c r="A1359" s="2"/>
      <c r="B1359" s="1"/>
      <c r="C1359" s="2"/>
      <c r="D1359" s="2"/>
      <c r="E1359" s="2"/>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461"/>
      <c r="AF1359" s="1"/>
      <c r="AG1359" s="1"/>
      <c r="AH1359" s="1"/>
      <c r="AI1359" s="1"/>
    </row>
    <row r="1360" spans="1:35" ht="14.25" customHeight="1" x14ac:dyDescent="0.3">
      <c r="A1360" s="2"/>
      <c r="B1360" s="1"/>
      <c r="C1360" s="2"/>
      <c r="D1360" s="2"/>
      <c r="E1360" s="2"/>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461"/>
      <c r="AF1360" s="1"/>
      <c r="AG1360" s="1"/>
      <c r="AH1360" s="1"/>
      <c r="AI1360" s="1"/>
    </row>
    <row r="1361" spans="1:35" ht="14.25" customHeight="1" x14ac:dyDescent="0.3">
      <c r="A1361" s="2"/>
      <c r="B1361" s="1"/>
      <c r="C1361" s="2"/>
      <c r="D1361" s="2"/>
      <c r="E1361" s="2"/>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461"/>
      <c r="AF1361" s="1"/>
      <c r="AG1361" s="1"/>
      <c r="AH1361" s="1"/>
      <c r="AI1361" s="1"/>
    </row>
    <row r="1362" spans="1:35" ht="14.25" customHeight="1" x14ac:dyDescent="0.3">
      <c r="A1362" s="2"/>
      <c r="B1362" s="1"/>
      <c r="C1362" s="2"/>
      <c r="D1362" s="2"/>
      <c r="E1362" s="2"/>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461"/>
      <c r="AF1362" s="1"/>
      <c r="AG1362" s="1"/>
      <c r="AH1362" s="1"/>
      <c r="AI1362" s="1"/>
    </row>
    <row r="1363" spans="1:35" ht="14.25" customHeight="1" x14ac:dyDescent="0.3">
      <c r="A1363" s="2"/>
      <c r="B1363" s="1"/>
      <c r="C1363" s="2"/>
      <c r="D1363" s="2"/>
      <c r="E1363" s="2"/>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461"/>
      <c r="AF1363" s="1"/>
      <c r="AG1363" s="1"/>
      <c r="AH1363" s="1"/>
      <c r="AI1363" s="1"/>
    </row>
    <row r="1364" spans="1:35" ht="14.25" customHeight="1" x14ac:dyDescent="0.3">
      <c r="A1364" s="2"/>
      <c r="B1364" s="1"/>
      <c r="C1364" s="2"/>
      <c r="D1364" s="2"/>
      <c r="E1364" s="2"/>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461"/>
      <c r="AF1364" s="1"/>
      <c r="AG1364" s="1"/>
      <c r="AH1364" s="1"/>
      <c r="AI1364" s="1"/>
    </row>
    <row r="1365" spans="1:35" ht="14.25" customHeight="1" x14ac:dyDescent="0.3">
      <c r="A1365" s="2"/>
      <c r="B1365" s="1"/>
      <c r="C1365" s="2"/>
      <c r="D1365" s="2"/>
      <c r="E1365" s="2"/>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461"/>
      <c r="AF1365" s="1"/>
      <c r="AG1365" s="1"/>
      <c r="AH1365" s="1"/>
      <c r="AI1365" s="1"/>
    </row>
    <row r="1366" spans="1:35" ht="14.25" customHeight="1" x14ac:dyDescent="0.3">
      <c r="A1366" s="2"/>
      <c r="B1366" s="1"/>
      <c r="C1366" s="2"/>
      <c r="D1366" s="2"/>
      <c r="E1366" s="2"/>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461"/>
      <c r="AF1366" s="1"/>
      <c r="AG1366" s="1"/>
      <c r="AH1366" s="1"/>
      <c r="AI1366" s="1"/>
    </row>
    <row r="1367" spans="1:35" ht="14.25" customHeight="1" x14ac:dyDescent="0.3">
      <c r="A1367" s="2"/>
      <c r="B1367" s="1"/>
      <c r="C1367" s="2"/>
      <c r="D1367" s="2"/>
      <c r="E1367" s="2"/>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461"/>
      <c r="AF1367" s="1"/>
      <c r="AG1367" s="1"/>
      <c r="AH1367" s="1"/>
      <c r="AI1367" s="1"/>
    </row>
    <row r="1368" spans="1:35" ht="14.25" customHeight="1" x14ac:dyDescent="0.3">
      <c r="A1368" s="2"/>
      <c r="B1368" s="1"/>
      <c r="C1368" s="2"/>
      <c r="D1368" s="2"/>
      <c r="E1368" s="2"/>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461"/>
      <c r="AF1368" s="1"/>
      <c r="AG1368" s="1"/>
      <c r="AH1368" s="1"/>
      <c r="AI1368" s="1"/>
    </row>
    <row r="1369" spans="1:35" ht="14.25" customHeight="1" x14ac:dyDescent="0.3">
      <c r="A1369" s="2"/>
      <c r="B1369" s="1"/>
      <c r="C1369" s="2"/>
      <c r="D1369" s="2"/>
      <c r="E1369" s="2"/>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461"/>
      <c r="AF1369" s="1"/>
      <c r="AG1369" s="1"/>
      <c r="AH1369" s="1"/>
      <c r="AI1369" s="1"/>
    </row>
    <row r="1370" spans="1:35" ht="14.25" customHeight="1" x14ac:dyDescent="0.3">
      <c r="A1370" s="2"/>
      <c r="B1370" s="1"/>
      <c r="C1370" s="2"/>
      <c r="D1370" s="2"/>
      <c r="E1370" s="2"/>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461"/>
      <c r="AF1370" s="1"/>
      <c r="AG1370" s="1"/>
      <c r="AH1370" s="1"/>
      <c r="AI1370" s="1"/>
    </row>
    <row r="1371" spans="1:35" ht="14.25" customHeight="1" x14ac:dyDescent="0.3">
      <c r="A1371" s="2"/>
      <c r="B1371" s="1"/>
      <c r="C1371" s="2"/>
      <c r="D1371" s="2"/>
      <c r="E1371" s="2"/>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461"/>
      <c r="AF1371" s="1"/>
      <c r="AG1371" s="1"/>
      <c r="AH1371" s="1"/>
      <c r="AI1371" s="1"/>
    </row>
    <row r="1372" spans="1:35" ht="14.25" customHeight="1" x14ac:dyDescent="0.3">
      <c r="A1372" s="2"/>
      <c r="B1372" s="1"/>
      <c r="C1372" s="2"/>
      <c r="D1372" s="2"/>
      <c r="E1372" s="2"/>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461"/>
      <c r="AF1372" s="1"/>
      <c r="AG1372" s="1"/>
      <c r="AH1372" s="1"/>
      <c r="AI1372" s="1"/>
    </row>
    <row r="1373" spans="1:35" ht="14.25" customHeight="1" x14ac:dyDescent="0.3">
      <c r="A1373" s="2"/>
      <c r="B1373" s="1"/>
      <c r="C1373" s="2"/>
      <c r="D1373" s="2"/>
      <c r="E1373" s="2"/>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461"/>
      <c r="AF1373" s="1"/>
      <c r="AG1373" s="1"/>
      <c r="AH1373" s="1"/>
      <c r="AI1373" s="1"/>
    </row>
    <row r="1374" spans="1:35" ht="14.25" customHeight="1" x14ac:dyDescent="0.3">
      <c r="A1374" s="2"/>
      <c r="B1374" s="1"/>
      <c r="C1374" s="2"/>
      <c r="D1374" s="2"/>
      <c r="E1374" s="2"/>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461"/>
      <c r="AF1374" s="1"/>
      <c r="AG1374" s="1"/>
      <c r="AH1374" s="1"/>
      <c r="AI1374" s="1"/>
    </row>
    <row r="1375" spans="1:35" ht="14.25" customHeight="1" x14ac:dyDescent="0.3">
      <c r="A1375" s="2"/>
      <c r="B1375" s="1"/>
      <c r="C1375" s="2"/>
      <c r="D1375" s="2"/>
      <c r="E1375" s="2"/>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461"/>
      <c r="AF1375" s="1"/>
      <c r="AG1375" s="1"/>
      <c r="AH1375" s="1"/>
      <c r="AI1375" s="1"/>
    </row>
    <row r="1376" spans="1:35" ht="14.25" customHeight="1" x14ac:dyDescent="0.3">
      <c r="A1376" s="2"/>
      <c r="B1376" s="1"/>
      <c r="C1376" s="2"/>
      <c r="D1376" s="2"/>
      <c r="E1376" s="2"/>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461"/>
      <c r="AF1376" s="1"/>
      <c r="AG1376" s="1"/>
      <c r="AH1376" s="1"/>
      <c r="AI1376" s="1"/>
    </row>
    <row r="1377" spans="1:35" ht="14.25" customHeight="1" x14ac:dyDescent="0.3">
      <c r="A1377" s="2"/>
      <c r="B1377" s="1"/>
      <c r="C1377" s="2"/>
      <c r="D1377" s="2"/>
      <c r="E1377" s="2"/>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461"/>
      <c r="AF1377" s="1"/>
      <c r="AG1377" s="1"/>
      <c r="AH1377" s="1"/>
      <c r="AI1377" s="1"/>
    </row>
    <row r="1378" spans="1:35" ht="14.25" customHeight="1" x14ac:dyDescent="0.3">
      <c r="A1378" s="2"/>
      <c r="B1378" s="1"/>
      <c r="C1378" s="2"/>
      <c r="D1378" s="2"/>
      <c r="E1378" s="2"/>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461"/>
      <c r="AF1378" s="1"/>
      <c r="AG1378" s="1"/>
      <c r="AH1378" s="1"/>
      <c r="AI1378" s="1"/>
    </row>
    <row r="1379" spans="1:35" ht="14.25" customHeight="1" x14ac:dyDescent="0.3">
      <c r="A1379" s="2"/>
      <c r="B1379" s="1"/>
      <c r="C1379" s="2"/>
      <c r="D1379" s="2"/>
      <c r="E1379" s="2"/>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461"/>
      <c r="AF1379" s="1"/>
      <c r="AG1379" s="1"/>
      <c r="AH1379" s="1"/>
      <c r="AI1379" s="1"/>
    </row>
    <row r="1380" spans="1:35" ht="14.25" customHeight="1" x14ac:dyDescent="0.3">
      <c r="A1380" s="2"/>
      <c r="B1380" s="1"/>
      <c r="C1380" s="2"/>
      <c r="D1380" s="2"/>
      <c r="E1380" s="2"/>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461"/>
      <c r="AF1380" s="1"/>
      <c r="AG1380" s="1"/>
      <c r="AH1380" s="1"/>
      <c r="AI1380" s="1"/>
    </row>
    <row r="1381" spans="1:35" ht="14.25" customHeight="1" x14ac:dyDescent="0.3">
      <c r="A1381" s="2"/>
      <c r="B1381" s="1"/>
      <c r="C1381" s="2"/>
      <c r="D1381" s="2"/>
      <c r="E1381" s="2"/>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461"/>
      <c r="AF1381" s="1"/>
      <c r="AG1381" s="1"/>
      <c r="AH1381" s="1"/>
      <c r="AI1381" s="1"/>
    </row>
    <row r="1382" spans="1:35" ht="14.25" customHeight="1" x14ac:dyDescent="0.3">
      <c r="A1382" s="2"/>
      <c r="B1382" s="1"/>
      <c r="C1382" s="2"/>
      <c r="D1382" s="2"/>
      <c r="E1382" s="2"/>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461"/>
      <c r="AF1382" s="1"/>
      <c r="AG1382" s="1"/>
      <c r="AH1382" s="1"/>
      <c r="AI1382" s="1"/>
    </row>
    <row r="1383" spans="1:35" ht="14.25" customHeight="1" x14ac:dyDescent="0.3">
      <c r="A1383" s="2"/>
      <c r="B1383" s="1"/>
      <c r="C1383" s="2"/>
      <c r="D1383" s="2"/>
      <c r="E1383" s="2"/>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461"/>
      <c r="AF1383" s="1"/>
      <c r="AG1383" s="1"/>
      <c r="AH1383" s="1"/>
      <c r="AI1383" s="1"/>
    </row>
    <row r="1384" spans="1:35" ht="14.25" customHeight="1" x14ac:dyDescent="0.3">
      <c r="A1384" s="2"/>
      <c r="B1384" s="1"/>
      <c r="C1384" s="2"/>
      <c r="D1384" s="2"/>
      <c r="E1384" s="2"/>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461"/>
      <c r="AF1384" s="1"/>
      <c r="AG1384" s="1"/>
      <c r="AH1384" s="1"/>
      <c r="AI1384" s="1"/>
    </row>
    <row r="1385" spans="1:35" ht="14.25" customHeight="1" x14ac:dyDescent="0.3">
      <c r="A1385" s="2"/>
      <c r="B1385" s="1"/>
      <c r="C1385" s="2"/>
      <c r="D1385" s="2"/>
      <c r="E1385" s="2"/>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461"/>
      <c r="AF1385" s="1"/>
      <c r="AG1385" s="1"/>
      <c r="AH1385" s="1"/>
      <c r="AI1385" s="1"/>
    </row>
    <row r="1386" spans="1:35" ht="14.25" customHeight="1" x14ac:dyDescent="0.3">
      <c r="A1386" s="2"/>
      <c r="B1386" s="1"/>
      <c r="C1386" s="2"/>
      <c r="D1386" s="2"/>
      <c r="E1386" s="2"/>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461"/>
      <c r="AF1386" s="1"/>
      <c r="AG1386" s="1"/>
      <c r="AH1386" s="1"/>
      <c r="AI1386" s="1"/>
    </row>
    <row r="1387" spans="1:35" ht="14.25" customHeight="1" x14ac:dyDescent="0.3">
      <c r="A1387" s="2"/>
      <c r="B1387" s="1"/>
      <c r="C1387" s="2"/>
      <c r="D1387" s="2"/>
      <c r="E1387" s="2"/>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461"/>
      <c r="AF1387" s="1"/>
      <c r="AG1387" s="1"/>
      <c r="AH1387" s="1"/>
      <c r="AI1387" s="1"/>
    </row>
    <row r="1388" spans="1:35" ht="14.25" customHeight="1" x14ac:dyDescent="0.3">
      <c r="A1388" s="2"/>
      <c r="B1388" s="1"/>
      <c r="C1388" s="2"/>
      <c r="D1388" s="2"/>
      <c r="E1388" s="2"/>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461"/>
      <c r="AF1388" s="1"/>
      <c r="AG1388" s="1"/>
      <c r="AH1388" s="1"/>
      <c r="AI1388" s="1"/>
    </row>
    <row r="1389" spans="1:35" ht="14.25" customHeight="1" x14ac:dyDescent="0.3">
      <c r="A1389" s="2"/>
      <c r="B1389" s="1"/>
      <c r="C1389" s="2"/>
      <c r="D1389" s="2"/>
      <c r="E1389" s="2"/>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461"/>
      <c r="AF1389" s="1"/>
      <c r="AG1389" s="1"/>
      <c r="AH1389" s="1"/>
      <c r="AI1389" s="1"/>
    </row>
    <row r="1390" spans="1:35" ht="14.25" customHeight="1" x14ac:dyDescent="0.3">
      <c r="A1390" s="2"/>
      <c r="B1390" s="1"/>
      <c r="C1390" s="2"/>
      <c r="D1390" s="2"/>
      <c r="E1390" s="2"/>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461"/>
      <c r="AF1390" s="1"/>
      <c r="AG1390" s="1"/>
      <c r="AH1390" s="1"/>
      <c r="AI1390" s="1"/>
    </row>
    <row r="1391" spans="1:35" ht="14.25" customHeight="1" x14ac:dyDescent="0.3">
      <c r="A1391" s="2"/>
      <c r="B1391" s="1"/>
      <c r="C1391" s="2"/>
      <c r="D1391" s="2"/>
      <c r="E1391" s="2"/>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461"/>
      <c r="AF1391" s="1"/>
      <c r="AG1391" s="1"/>
      <c r="AH1391" s="1"/>
      <c r="AI1391" s="1"/>
    </row>
    <row r="1392" spans="1:35" ht="14.25" customHeight="1" x14ac:dyDescent="0.3">
      <c r="A1392" s="2"/>
      <c r="B1392" s="1"/>
      <c r="C1392" s="2"/>
      <c r="D1392" s="2"/>
      <c r="E1392" s="2"/>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461"/>
      <c r="AF1392" s="1"/>
      <c r="AG1392" s="1"/>
      <c r="AH1392" s="1"/>
      <c r="AI1392" s="1"/>
    </row>
    <row r="1393" spans="1:35" ht="14.25" customHeight="1" x14ac:dyDescent="0.3">
      <c r="A1393" s="2"/>
      <c r="B1393" s="1"/>
      <c r="C1393" s="2"/>
      <c r="D1393" s="2"/>
      <c r="E1393" s="2"/>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461"/>
      <c r="AF1393" s="1"/>
      <c r="AG1393" s="1"/>
      <c r="AH1393" s="1"/>
      <c r="AI1393" s="1"/>
    </row>
    <row r="1394" spans="1:35" ht="14.25" customHeight="1" x14ac:dyDescent="0.3">
      <c r="A1394" s="2"/>
      <c r="B1394" s="1"/>
      <c r="C1394" s="2"/>
      <c r="D1394" s="2"/>
      <c r="E1394" s="2"/>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461"/>
      <c r="AF1394" s="1"/>
      <c r="AG1394" s="1"/>
      <c r="AH1394" s="1"/>
      <c r="AI1394" s="1"/>
    </row>
    <row r="1395" spans="1:35" ht="14.25" customHeight="1" x14ac:dyDescent="0.3">
      <c r="A1395" s="2"/>
      <c r="B1395" s="1"/>
      <c r="C1395" s="2"/>
      <c r="D1395" s="2"/>
      <c r="E1395" s="2"/>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461"/>
      <c r="AF1395" s="1"/>
      <c r="AG1395" s="1"/>
      <c r="AH1395" s="1"/>
      <c r="AI1395" s="1"/>
    </row>
    <row r="1396" spans="1:35" ht="14.25" customHeight="1" x14ac:dyDescent="0.3">
      <c r="A1396" s="2"/>
      <c r="B1396" s="1"/>
      <c r="C1396" s="2"/>
      <c r="D1396" s="2"/>
      <c r="E1396" s="2"/>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461"/>
      <c r="AF1396" s="1"/>
      <c r="AG1396" s="1"/>
      <c r="AH1396" s="1"/>
      <c r="AI1396" s="1"/>
    </row>
    <row r="1397" spans="1:35" ht="14.25" customHeight="1" x14ac:dyDescent="0.3">
      <c r="A1397" s="2"/>
      <c r="B1397" s="1"/>
      <c r="C1397" s="2"/>
      <c r="D1397" s="2"/>
      <c r="E1397" s="2"/>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461"/>
      <c r="AF1397" s="1"/>
      <c r="AG1397" s="1"/>
      <c r="AH1397" s="1"/>
      <c r="AI1397" s="1"/>
    </row>
    <row r="1398" spans="1:35" ht="14.25" customHeight="1" x14ac:dyDescent="0.3">
      <c r="A1398" s="2"/>
      <c r="B1398" s="1"/>
      <c r="C1398" s="2"/>
      <c r="D1398" s="2"/>
      <c r="E1398" s="2"/>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461"/>
      <c r="AF1398" s="1"/>
      <c r="AG1398" s="1"/>
      <c r="AH1398" s="1"/>
      <c r="AI1398" s="1"/>
    </row>
    <row r="1399" spans="1:35" ht="14.25" customHeight="1" x14ac:dyDescent="0.3">
      <c r="A1399" s="2"/>
      <c r="B1399" s="1"/>
      <c r="C1399" s="2"/>
      <c r="D1399" s="2"/>
      <c r="E1399" s="2"/>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461"/>
      <c r="AF1399" s="1"/>
      <c r="AG1399" s="1"/>
      <c r="AH1399" s="1"/>
      <c r="AI1399" s="1"/>
    </row>
    <row r="1400" spans="1:35" ht="14.25" customHeight="1" x14ac:dyDescent="0.3">
      <c r="A1400" s="2"/>
      <c r="B1400" s="1"/>
      <c r="C1400" s="2"/>
      <c r="D1400" s="2"/>
      <c r="E1400" s="2"/>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461"/>
      <c r="AF1400" s="1"/>
      <c r="AG1400" s="1"/>
      <c r="AH1400" s="1"/>
      <c r="AI1400" s="1"/>
    </row>
    <row r="1401" spans="1:35" ht="14.25" customHeight="1" x14ac:dyDescent="0.3">
      <c r="A1401" s="2"/>
      <c r="B1401" s="1"/>
      <c r="C1401" s="2"/>
      <c r="D1401" s="2"/>
      <c r="E1401" s="2"/>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461"/>
      <c r="AF1401" s="1"/>
      <c r="AG1401" s="1"/>
      <c r="AH1401" s="1"/>
      <c r="AI1401" s="1"/>
    </row>
    <row r="1402" spans="1:35" ht="14.25" customHeight="1" x14ac:dyDescent="0.3">
      <c r="A1402" s="2"/>
      <c r="B1402" s="1"/>
      <c r="C1402" s="2"/>
      <c r="D1402" s="2"/>
      <c r="E1402" s="2"/>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461"/>
      <c r="AF1402" s="1"/>
      <c r="AG1402" s="1"/>
      <c r="AH1402" s="1"/>
      <c r="AI1402" s="1"/>
    </row>
    <row r="1403" spans="1:35" ht="14.25" customHeight="1" x14ac:dyDescent="0.3">
      <c r="A1403" s="2"/>
      <c r="B1403" s="1"/>
      <c r="C1403" s="2"/>
      <c r="D1403" s="2"/>
      <c r="E1403" s="2"/>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461"/>
      <c r="AF1403" s="1"/>
      <c r="AG1403" s="1"/>
      <c r="AH1403" s="1"/>
      <c r="AI1403" s="1"/>
    </row>
    <row r="1404" spans="1:35" ht="14.25" customHeight="1" x14ac:dyDescent="0.3">
      <c r="A1404" s="2"/>
      <c r="B1404" s="1"/>
      <c r="C1404" s="2"/>
      <c r="D1404" s="2"/>
      <c r="E1404" s="2"/>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461"/>
      <c r="AF1404" s="1"/>
      <c r="AG1404" s="1"/>
      <c r="AH1404" s="1"/>
      <c r="AI1404" s="1"/>
    </row>
    <row r="1405" spans="1:35" ht="14.25" customHeight="1" x14ac:dyDescent="0.3">
      <c r="A1405" s="2"/>
      <c r="B1405" s="1"/>
      <c r="C1405" s="2"/>
      <c r="D1405" s="2"/>
      <c r="E1405" s="2"/>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461"/>
      <c r="AF1405" s="1"/>
      <c r="AG1405" s="1"/>
      <c r="AH1405" s="1"/>
      <c r="AI1405" s="1"/>
    </row>
    <row r="1406" spans="1:35" ht="14.25" customHeight="1" x14ac:dyDescent="0.3">
      <c r="A1406" s="2"/>
      <c r="B1406" s="1"/>
      <c r="C1406" s="2"/>
      <c r="D1406" s="2"/>
      <c r="E1406" s="2"/>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461"/>
      <c r="AF1406" s="1"/>
      <c r="AG1406" s="1"/>
      <c r="AH1406" s="1"/>
      <c r="AI1406" s="1"/>
    </row>
    <row r="1407" spans="1:35" ht="14.25" customHeight="1" x14ac:dyDescent="0.3">
      <c r="A1407" s="2"/>
      <c r="B1407" s="1"/>
      <c r="C1407" s="2"/>
      <c r="D1407" s="2"/>
      <c r="E1407" s="2"/>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461"/>
      <c r="AF1407" s="1"/>
      <c r="AG1407" s="1"/>
      <c r="AH1407" s="1"/>
      <c r="AI1407" s="1"/>
    </row>
    <row r="1408" spans="1:35" ht="14.25" customHeight="1" x14ac:dyDescent="0.3">
      <c r="A1408" s="2"/>
      <c r="B1408" s="1"/>
      <c r="C1408" s="2"/>
      <c r="D1408" s="2"/>
      <c r="E1408" s="2"/>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461"/>
      <c r="AF1408" s="1"/>
      <c r="AG1408" s="1"/>
      <c r="AH1408" s="1"/>
      <c r="AI1408" s="1"/>
    </row>
    <row r="1409" spans="1:35" ht="14.25" customHeight="1" x14ac:dyDescent="0.3">
      <c r="A1409" s="2"/>
      <c r="B1409" s="1"/>
      <c r="C1409" s="2"/>
      <c r="D1409" s="2"/>
      <c r="E1409" s="2"/>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461"/>
      <c r="AF1409" s="1"/>
      <c r="AG1409" s="1"/>
      <c r="AH1409" s="1"/>
      <c r="AI1409" s="1"/>
    </row>
    <row r="1410" spans="1:35" ht="14.25" customHeight="1" x14ac:dyDescent="0.3">
      <c r="A1410" s="2"/>
      <c r="B1410" s="1"/>
      <c r="C1410" s="2"/>
      <c r="D1410" s="2"/>
      <c r="E1410" s="2"/>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461"/>
      <c r="AF1410" s="1"/>
      <c r="AG1410" s="1"/>
      <c r="AH1410" s="1"/>
      <c r="AI1410" s="1"/>
    </row>
    <row r="1411" spans="1:35" ht="14.25" customHeight="1" x14ac:dyDescent="0.3">
      <c r="A1411" s="2"/>
      <c r="B1411" s="1"/>
      <c r="C1411" s="2"/>
      <c r="D1411" s="2"/>
      <c r="E1411" s="2"/>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461"/>
      <c r="AF1411" s="1"/>
      <c r="AG1411" s="1"/>
      <c r="AH1411" s="1"/>
      <c r="AI1411" s="1"/>
    </row>
    <row r="1412" spans="1:35" ht="14.25" customHeight="1" x14ac:dyDescent="0.3">
      <c r="A1412" s="2"/>
      <c r="B1412" s="1"/>
      <c r="C1412" s="2"/>
      <c r="D1412" s="2"/>
      <c r="E1412" s="2"/>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461"/>
      <c r="AF1412" s="1"/>
      <c r="AG1412" s="1"/>
      <c r="AH1412" s="1"/>
      <c r="AI1412" s="1"/>
    </row>
    <row r="1413" spans="1:35" ht="14.25" customHeight="1" x14ac:dyDescent="0.3">
      <c r="A1413" s="2"/>
      <c r="B1413" s="1"/>
      <c r="C1413" s="2"/>
      <c r="D1413" s="2"/>
      <c r="E1413" s="2"/>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461"/>
      <c r="AF1413" s="1"/>
      <c r="AG1413" s="1"/>
      <c r="AH1413" s="1"/>
      <c r="AI1413" s="1"/>
    </row>
    <row r="1414" spans="1:35" ht="14.25" customHeight="1" x14ac:dyDescent="0.3">
      <c r="A1414" s="2"/>
      <c r="B1414" s="1"/>
      <c r="C1414" s="2"/>
      <c r="D1414" s="2"/>
      <c r="E1414" s="2"/>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461"/>
      <c r="AF1414" s="1"/>
      <c r="AG1414" s="1"/>
      <c r="AH1414" s="1"/>
      <c r="AI1414" s="1"/>
    </row>
    <row r="1415" spans="1:35" ht="14.25" customHeight="1" x14ac:dyDescent="0.3">
      <c r="A1415" s="2"/>
      <c r="B1415" s="1"/>
      <c r="C1415" s="2"/>
      <c r="D1415" s="2"/>
      <c r="E1415" s="2"/>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461"/>
      <c r="AF1415" s="1"/>
      <c r="AG1415" s="1"/>
      <c r="AH1415" s="1"/>
      <c r="AI1415" s="1"/>
    </row>
    <row r="1416" spans="1:35" ht="14.25" customHeight="1" x14ac:dyDescent="0.3">
      <c r="A1416" s="2"/>
      <c r="B1416" s="1"/>
      <c r="C1416" s="2"/>
      <c r="D1416" s="2"/>
      <c r="E1416" s="2"/>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461"/>
      <c r="AF1416" s="1"/>
      <c r="AG1416" s="1"/>
      <c r="AH1416" s="1"/>
      <c r="AI1416" s="1"/>
    </row>
    <row r="1417" spans="1:35" ht="14.25" customHeight="1" x14ac:dyDescent="0.3">
      <c r="A1417" s="2"/>
      <c r="B1417" s="1"/>
      <c r="C1417" s="2"/>
      <c r="D1417" s="2"/>
      <c r="E1417" s="2"/>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461"/>
      <c r="AF1417" s="1"/>
      <c r="AG1417" s="1"/>
      <c r="AH1417" s="1"/>
      <c r="AI1417" s="1"/>
    </row>
    <row r="1418" spans="1:35" ht="14.25" customHeight="1" x14ac:dyDescent="0.3">
      <c r="A1418" s="2"/>
      <c r="B1418" s="1"/>
      <c r="C1418" s="2"/>
      <c r="D1418" s="2"/>
      <c r="E1418" s="2"/>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461"/>
      <c r="AF1418" s="1"/>
      <c r="AG1418" s="1"/>
      <c r="AH1418" s="1"/>
      <c r="AI1418" s="1"/>
    </row>
    <row r="1419" spans="1:35" ht="14.25" customHeight="1" x14ac:dyDescent="0.3">
      <c r="A1419" s="2"/>
      <c r="B1419" s="1"/>
      <c r="C1419" s="2"/>
      <c r="D1419" s="2"/>
      <c r="E1419" s="2"/>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461"/>
      <c r="AF1419" s="1"/>
      <c r="AG1419" s="1"/>
      <c r="AH1419" s="1"/>
      <c r="AI1419" s="1"/>
    </row>
    <row r="1420" spans="1:35" ht="14.25" customHeight="1" x14ac:dyDescent="0.3">
      <c r="A1420" s="2"/>
      <c r="B1420" s="1"/>
      <c r="C1420" s="2"/>
      <c r="D1420" s="2"/>
      <c r="E1420" s="2"/>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461"/>
      <c r="AF1420" s="1"/>
      <c r="AG1420" s="1"/>
      <c r="AH1420" s="1"/>
      <c r="AI1420" s="1"/>
    </row>
    <row r="1421" spans="1:35" ht="14.25" customHeight="1" x14ac:dyDescent="0.3">
      <c r="A1421" s="2"/>
      <c r="B1421" s="1"/>
      <c r="C1421" s="2"/>
      <c r="D1421" s="2"/>
      <c r="E1421" s="2"/>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461"/>
      <c r="AF1421" s="1"/>
      <c r="AG1421" s="1"/>
      <c r="AH1421" s="1"/>
      <c r="AI1421" s="1"/>
    </row>
    <row r="1422" spans="1:35" ht="14.25" customHeight="1" x14ac:dyDescent="0.3">
      <c r="A1422" s="2"/>
      <c r="B1422" s="1"/>
      <c r="C1422" s="2"/>
      <c r="D1422" s="2"/>
      <c r="E1422" s="2"/>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461"/>
      <c r="AF1422" s="1"/>
      <c r="AG1422" s="1"/>
      <c r="AH1422" s="1"/>
      <c r="AI1422" s="1"/>
    </row>
    <row r="1423" spans="1:35" ht="14.25" customHeight="1" x14ac:dyDescent="0.3">
      <c r="A1423" s="2"/>
      <c r="B1423" s="1"/>
      <c r="C1423" s="2"/>
      <c r="D1423" s="2"/>
      <c r="E1423" s="2"/>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461"/>
      <c r="AF1423" s="1"/>
      <c r="AG1423" s="1"/>
      <c r="AH1423" s="1"/>
      <c r="AI1423" s="1"/>
    </row>
    <row r="1424" spans="1:35" ht="14.25" customHeight="1" x14ac:dyDescent="0.3">
      <c r="A1424" s="2"/>
      <c r="B1424" s="1"/>
      <c r="C1424" s="2"/>
      <c r="D1424" s="2"/>
      <c r="E1424" s="2"/>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461"/>
      <c r="AF1424" s="1"/>
      <c r="AG1424" s="1"/>
      <c r="AH1424" s="1"/>
      <c r="AI1424" s="1"/>
    </row>
    <row r="1425" spans="1:35" ht="14.25" customHeight="1" x14ac:dyDescent="0.3">
      <c r="A1425" s="2"/>
      <c r="B1425" s="1"/>
      <c r="C1425" s="2"/>
      <c r="D1425" s="2"/>
      <c r="E1425" s="2"/>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461"/>
      <c r="AF1425" s="1"/>
      <c r="AG1425" s="1"/>
      <c r="AH1425" s="1"/>
      <c r="AI1425" s="1"/>
    </row>
    <row r="1426" spans="1:35" ht="14.25" customHeight="1" x14ac:dyDescent="0.3">
      <c r="A1426" s="2"/>
      <c r="B1426" s="1"/>
      <c r="C1426" s="2"/>
      <c r="D1426" s="2"/>
      <c r="E1426" s="2"/>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461"/>
      <c r="AF1426" s="1"/>
      <c r="AG1426" s="1"/>
      <c r="AH1426" s="1"/>
      <c r="AI1426" s="1"/>
    </row>
    <row r="1427" spans="1:35" ht="14.25" customHeight="1" x14ac:dyDescent="0.3">
      <c r="A1427" s="2"/>
      <c r="B1427" s="1"/>
      <c r="C1427" s="2"/>
      <c r="D1427" s="2"/>
      <c r="E1427" s="2"/>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461"/>
      <c r="AF1427" s="1"/>
      <c r="AG1427" s="1"/>
      <c r="AH1427" s="1"/>
      <c r="AI1427" s="1"/>
    </row>
    <row r="1428" spans="1:35" ht="14.25" customHeight="1" x14ac:dyDescent="0.3">
      <c r="A1428" s="2"/>
      <c r="B1428" s="1"/>
      <c r="C1428" s="2"/>
      <c r="D1428" s="2"/>
      <c r="E1428" s="2"/>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461"/>
      <c r="AF1428" s="1"/>
      <c r="AG1428" s="1"/>
      <c r="AH1428" s="1"/>
      <c r="AI1428" s="1"/>
    </row>
    <row r="1429" spans="1:35" ht="14.25" customHeight="1" x14ac:dyDescent="0.3">
      <c r="A1429" s="2"/>
      <c r="B1429" s="1"/>
      <c r="C1429" s="2"/>
      <c r="D1429" s="2"/>
      <c r="E1429" s="2"/>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461"/>
      <c r="AF1429" s="1"/>
      <c r="AG1429" s="1"/>
      <c r="AH1429" s="1"/>
      <c r="AI1429" s="1"/>
    </row>
    <row r="1430" spans="1:35" ht="14.25" customHeight="1" x14ac:dyDescent="0.3">
      <c r="A1430" s="2"/>
      <c r="B1430" s="1"/>
      <c r="C1430" s="2"/>
      <c r="D1430" s="2"/>
      <c r="E1430" s="2"/>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461"/>
      <c r="AF1430" s="1"/>
      <c r="AG1430" s="1"/>
      <c r="AH1430" s="1"/>
      <c r="AI1430" s="1"/>
    </row>
    <row r="1431" spans="1:35" ht="14.25" customHeight="1" x14ac:dyDescent="0.3">
      <c r="A1431" s="2"/>
      <c r="B1431" s="1"/>
      <c r="C1431" s="2"/>
      <c r="D1431" s="2"/>
      <c r="E1431" s="2"/>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461"/>
      <c r="AF1431" s="1"/>
      <c r="AG1431" s="1"/>
      <c r="AH1431" s="1"/>
      <c r="AI1431" s="1"/>
    </row>
    <row r="1432" spans="1:35" ht="14.25" customHeight="1" x14ac:dyDescent="0.3">
      <c r="A1432" s="2"/>
      <c r="B1432" s="1"/>
      <c r="C1432" s="2"/>
      <c r="D1432" s="2"/>
      <c r="E1432" s="2"/>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461"/>
      <c r="AF1432" s="1"/>
      <c r="AG1432" s="1"/>
      <c r="AH1432" s="1"/>
      <c r="AI1432" s="1"/>
    </row>
    <row r="1433" spans="1:35" ht="14.25" customHeight="1" x14ac:dyDescent="0.3">
      <c r="A1433" s="2"/>
      <c r="B1433" s="1"/>
      <c r="C1433" s="2"/>
      <c r="D1433" s="2"/>
      <c r="E1433" s="2"/>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461"/>
      <c r="AF1433" s="1"/>
      <c r="AG1433" s="1"/>
      <c r="AH1433" s="1"/>
      <c r="AI1433" s="1"/>
    </row>
    <row r="1434" spans="1:35" ht="14.25" customHeight="1" x14ac:dyDescent="0.3">
      <c r="A1434" s="2"/>
      <c r="B1434" s="1"/>
      <c r="C1434" s="2"/>
      <c r="D1434" s="2"/>
      <c r="E1434" s="2"/>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461"/>
      <c r="AF1434" s="1"/>
      <c r="AG1434" s="1"/>
      <c r="AH1434" s="1"/>
      <c r="AI1434" s="1"/>
    </row>
    <row r="1435" spans="1:35" ht="14.25" customHeight="1" x14ac:dyDescent="0.3">
      <c r="A1435" s="2"/>
      <c r="B1435" s="1"/>
      <c r="C1435" s="2"/>
      <c r="D1435" s="2"/>
      <c r="E1435" s="2"/>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461"/>
      <c r="AF1435" s="1"/>
      <c r="AG1435" s="1"/>
      <c r="AH1435" s="1"/>
      <c r="AI1435" s="1"/>
    </row>
    <row r="1436" spans="1:35" ht="14.25" customHeight="1" x14ac:dyDescent="0.3">
      <c r="A1436" s="2"/>
      <c r="B1436" s="1"/>
      <c r="C1436" s="2"/>
      <c r="D1436" s="2"/>
      <c r="E1436" s="2"/>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461"/>
      <c r="AF1436" s="1"/>
      <c r="AG1436" s="1"/>
      <c r="AH1436" s="1"/>
      <c r="AI1436" s="1"/>
    </row>
    <row r="1437" spans="1:35" ht="14.25" customHeight="1" x14ac:dyDescent="0.3">
      <c r="A1437" s="2"/>
      <c r="B1437" s="1"/>
      <c r="C1437" s="2"/>
      <c r="D1437" s="2"/>
      <c r="E1437" s="2"/>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461"/>
      <c r="AF1437" s="1"/>
      <c r="AG1437" s="1"/>
      <c r="AH1437" s="1"/>
      <c r="AI1437" s="1"/>
    </row>
    <row r="1438" spans="1:35" ht="14.25" customHeight="1" x14ac:dyDescent="0.3">
      <c r="A1438" s="2"/>
      <c r="B1438" s="1"/>
      <c r="C1438" s="2"/>
      <c r="D1438" s="2"/>
      <c r="E1438" s="2"/>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461"/>
      <c r="AF1438" s="1"/>
      <c r="AG1438" s="1"/>
      <c r="AH1438" s="1"/>
      <c r="AI1438" s="1"/>
    </row>
    <row r="1439" spans="1:35" ht="14.25" customHeight="1" x14ac:dyDescent="0.3">
      <c r="A1439" s="2"/>
      <c r="B1439" s="1"/>
      <c r="C1439" s="2"/>
      <c r="D1439" s="2"/>
      <c r="E1439" s="2"/>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461"/>
      <c r="AF1439" s="1"/>
      <c r="AG1439" s="1"/>
      <c r="AH1439" s="1"/>
      <c r="AI1439" s="1"/>
    </row>
    <row r="1440" spans="1:35" ht="14.25" customHeight="1" x14ac:dyDescent="0.3">
      <c r="A1440" s="2"/>
      <c r="B1440" s="1"/>
      <c r="C1440" s="2"/>
      <c r="D1440" s="2"/>
      <c r="E1440" s="2"/>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461"/>
      <c r="AF1440" s="1"/>
      <c r="AG1440" s="1"/>
      <c r="AH1440" s="1"/>
      <c r="AI1440" s="1"/>
    </row>
    <row r="1441" spans="1:35" ht="14.25" customHeight="1" x14ac:dyDescent="0.3">
      <c r="A1441" s="2"/>
      <c r="B1441" s="1"/>
      <c r="C1441" s="2"/>
      <c r="D1441" s="2"/>
      <c r="E1441" s="2"/>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461"/>
      <c r="AF1441" s="1"/>
      <c r="AG1441" s="1"/>
      <c r="AH1441" s="1"/>
      <c r="AI1441" s="1"/>
    </row>
    <row r="1442" spans="1:35" ht="14.25" customHeight="1" x14ac:dyDescent="0.3">
      <c r="A1442" s="2"/>
      <c r="B1442" s="1"/>
      <c r="C1442" s="2"/>
      <c r="D1442" s="2"/>
      <c r="E1442" s="2"/>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461"/>
      <c r="AF1442" s="1"/>
      <c r="AG1442" s="1"/>
      <c r="AH1442" s="1"/>
      <c r="AI1442" s="1"/>
    </row>
    <row r="1443" spans="1:35" ht="14.25" customHeight="1" x14ac:dyDescent="0.3">
      <c r="A1443" s="2"/>
      <c r="B1443" s="1"/>
      <c r="C1443" s="2"/>
      <c r="D1443" s="2"/>
      <c r="E1443" s="2"/>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461"/>
      <c r="AF1443" s="1"/>
      <c r="AG1443" s="1"/>
      <c r="AH1443" s="1"/>
      <c r="AI1443" s="1"/>
    </row>
    <row r="1444" spans="1:35" ht="14.25" customHeight="1" x14ac:dyDescent="0.3">
      <c r="A1444" s="2"/>
      <c r="B1444" s="1"/>
      <c r="C1444" s="2"/>
      <c r="D1444" s="2"/>
      <c r="E1444" s="2"/>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461"/>
      <c r="AF1444" s="1"/>
      <c r="AG1444" s="1"/>
      <c r="AH1444" s="1"/>
      <c r="AI1444" s="1"/>
    </row>
    <row r="1445" spans="1:35" ht="14.25" customHeight="1" x14ac:dyDescent="0.3">
      <c r="A1445" s="2"/>
      <c r="B1445" s="1"/>
      <c r="C1445" s="2"/>
      <c r="D1445" s="2"/>
      <c r="E1445" s="2"/>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461"/>
      <c r="AF1445" s="1"/>
      <c r="AG1445" s="1"/>
      <c r="AH1445" s="1"/>
      <c r="AI1445" s="1"/>
    </row>
    <row r="1446" spans="1:35" ht="14.25" customHeight="1" x14ac:dyDescent="0.3">
      <c r="A1446" s="2"/>
      <c r="B1446" s="1"/>
      <c r="C1446" s="2"/>
      <c r="D1446" s="2"/>
      <c r="E1446" s="2"/>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461"/>
      <c r="AF1446" s="1"/>
      <c r="AG1446" s="1"/>
      <c r="AH1446" s="1"/>
      <c r="AI1446" s="1"/>
    </row>
    <row r="1447" spans="1:35" ht="14.25" customHeight="1" x14ac:dyDescent="0.3">
      <c r="A1447" s="2"/>
      <c r="B1447" s="1"/>
      <c r="C1447" s="2"/>
      <c r="D1447" s="2"/>
      <c r="E1447" s="2"/>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461"/>
      <c r="AF1447" s="1"/>
      <c r="AG1447" s="1"/>
      <c r="AH1447" s="1"/>
      <c r="AI1447" s="1"/>
    </row>
    <row r="1448" spans="1:35" ht="14.25" customHeight="1" x14ac:dyDescent="0.3">
      <c r="A1448" s="2"/>
      <c r="B1448" s="1"/>
      <c r="C1448" s="2"/>
      <c r="D1448" s="2"/>
      <c r="E1448" s="2"/>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461"/>
      <c r="AF1448" s="1"/>
      <c r="AG1448" s="1"/>
      <c r="AH1448" s="1"/>
      <c r="AI1448" s="1"/>
    </row>
    <row r="1449" spans="1:35" ht="14.25" customHeight="1" x14ac:dyDescent="0.3">
      <c r="A1449" s="2"/>
      <c r="B1449" s="1"/>
      <c r="C1449" s="2"/>
      <c r="D1449" s="2"/>
      <c r="E1449" s="2"/>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461"/>
      <c r="AF1449" s="1"/>
      <c r="AG1449" s="1"/>
      <c r="AH1449" s="1"/>
      <c r="AI1449" s="1"/>
    </row>
    <row r="1450" spans="1:35" ht="14.25" customHeight="1" x14ac:dyDescent="0.3">
      <c r="A1450" s="2"/>
      <c r="B1450" s="1"/>
      <c r="C1450" s="2"/>
      <c r="D1450" s="2"/>
      <c r="E1450" s="2"/>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461"/>
      <c r="AF1450" s="1"/>
      <c r="AG1450" s="1"/>
      <c r="AH1450" s="1"/>
      <c r="AI1450" s="1"/>
    </row>
    <row r="1451" spans="1:35" ht="14.25" customHeight="1" x14ac:dyDescent="0.3">
      <c r="A1451" s="2"/>
      <c r="B1451" s="1"/>
      <c r="C1451" s="2"/>
      <c r="D1451" s="2"/>
      <c r="E1451" s="2"/>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461"/>
      <c r="AF1451" s="1"/>
      <c r="AG1451" s="1"/>
      <c r="AH1451" s="1"/>
      <c r="AI1451" s="1"/>
    </row>
    <row r="1452" spans="1:35" ht="14.25" customHeight="1" x14ac:dyDescent="0.3">
      <c r="A1452" s="2"/>
      <c r="B1452" s="1"/>
      <c r="C1452" s="2"/>
      <c r="D1452" s="2"/>
      <c r="E1452" s="2"/>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461"/>
      <c r="AF1452" s="1"/>
      <c r="AG1452" s="1"/>
      <c r="AH1452" s="1"/>
      <c r="AI1452" s="1"/>
    </row>
    <row r="1453" spans="1:35" ht="14.25" customHeight="1" x14ac:dyDescent="0.3">
      <c r="A1453" s="2"/>
      <c r="B1453" s="1"/>
      <c r="C1453" s="2"/>
      <c r="D1453" s="2"/>
      <c r="E1453" s="2"/>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461"/>
      <c r="AF1453" s="1"/>
      <c r="AG1453" s="1"/>
      <c r="AH1453" s="1"/>
      <c r="AI1453" s="1"/>
    </row>
    <row r="1454" spans="1:35" ht="14.25" customHeight="1" x14ac:dyDescent="0.3">
      <c r="A1454" s="2"/>
      <c r="B1454" s="1"/>
      <c r="C1454" s="2"/>
      <c r="D1454" s="2"/>
      <c r="E1454" s="2"/>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461"/>
      <c r="AF1454" s="1"/>
      <c r="AG1454" s="1"/>
      <c r="AH1454" s="1"/>
      <c r="AI1454" s="1"/>
    </row>
    <row r="1455" spans="1:35" ht="14.25" customHeight="1" x14ac:dyDescent="0.3">
      <c r="A1455" s="2"/>
      <c r="B1455" s="1"/>
      <c r="C1455" s="2"/>
      <c r="D1455" s="2"/>
      <c r="E1455" s="2"/>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461"/>
      <c r="AF1455" s="1"/>
      <c r="AG1455" s="1"/>
      <c r="AH1455" s="1"/>
      <c r="AI1455" s="1"/>
    </row>
    <row r="1456" spans="1:35" ht="14.25" customHeight="1" x14ac:dyDescent="0.3">
      <c r="A1456" s="2"/>
      <c r="B1456" s="1"/>
      <c r="C1456" s="2"/>
      <c r="D1456" s="2"/>
      <c r="E1456" s="2"/>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461"/>
      <c r="AF1456" s="1"/>
      <c r="AG1456" s="1"/>
      <c r="AH1456" s="1"/>
      <c r="AI1456" s="1"/>
    </row>
    <row r="1457" spans="1:35" ht="14.25" customHeight="1" x14ac:dyDescent="0.3">
      <c r="A1457" s="2"/>
      <c r="B1457" s="1"/>
      <c r="C1457" s="2"/>
      <c r="D1457" s="2"/>
      <c r="E1457" s="2"/>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461"/>
      <c r="AF1457" s="1"/>
      <c r="AG1457" s="1"/>
      <c r="AH1457" s="1"/>
      <c r="AI1457" s="1"/>
    </row>
    <row r="1458" spans="1:35" ht="14.25" customHeight="1" x14ac:dyDescent="0.3">
      <c r="A1458" s="2"/>
      <c r="B1458" s="1"/>
      <c r="C1458" s="2"/>
      <c r="D1458" s="2"/>
      <c r="E1458" s="2"/>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461"/>
      <c r="AF1458" s="1"/>
      <c r="AG1458" s="1"/>
      <c r="AH1458" s="1"/>
      <c r="AI1458" s="1"/>
    </row>
    <row r="1459" spans="1:35" ht="14.25" customHeight="1" x14ac:dyDescent="0.3">
      <c r="A1459" s="2"/>
      <c r="B1459" s="1"/>
      <c r="C1459" s="2"/>
      <c r="D1459" s="2"/>
      <c r="E1459" s="2"/>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461"/>
      <c r="AF1459" s="1"/>
      <c r="AG1459" s="1"/>
      <c r="AH1459" s="1"/>
      <c r="AI1459" s="1"/>
    </row>
    <row r="1460" spans="1:35" ht="14.25" customHeight="1" x14ac:dyDescent="0.3">
      <c r="A1460" s="2"/>
      <c r="B1460" s="1"/>
      <c r="C1460" s="2"/>
      <c r="D1460" s="2"/>
      <c r="E1460" s="2"/>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461"/>
      <c r="AF1460" s="1"/>
      <c r="AG1460" s="1"/>
      <c r="AH1460" s="1"/>
      <c r="AI1460" s="1"/>
    </row>
    <row r="1461" spans="1:35" ht="14.25" customHeight="1" x14ac:dyDescent="0.3">
      <c r="A1461" s="2"/>
      <c r="B1461" s="1"/>
      <c r="C1461" s="2"/>
      <c r="D1461" s="2"/>
      <c r="E1461" s="2"/>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461"/>
      <c r="AF1461" s="1"/>
      <c r="AG1461" s="1"/>
      <c r="AH1461" s="1"/>
      <c r="AI1461" s="1"/>
    </row>
    <row r="1462" spans="1:35" ht="14.25" customHeight="1" x14ac:dyDescent="0.3">
      <c r="A1462" s="2"/>
      <c r="B1462" s="1"/>
      <c r="C1462" s="2"/>
      <c r="D1462" s="2"/>
      <c r="E1462" s="2"/>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461"/>
      <c r="AF1462" s="1"/>
      <c r="AG1462" s="1"/>
      <c r="AH1462" s="1"/>
      <c r="AI1462" s="1"/>
    </row>
    <row r="1463" spans="1:35" ht="14.25" customHeight="1" x14ac:dyDescent="0.3">
      <c r="A1463" s="2"/>
      <c r="B1463" s="1"/>
      <c r="C1463" s="2"/>
      <c r="D1463" s="2"/>
      <c r="E1463" s="2"/>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461"/>
      <c r="AF1463" s="1"/>
      <c r="AG1463" s="1"/>
      <c r="AH1463" s="1"/>
      <c r="AI1463" s="1"/>
    </row>
    <row r="1464" spans="1:35" ht="14.25" customHeight="1" x14ac:dyDescent="0.3">
      <c r="A1464" s="2"/>
      <c r="B1464" s="1"/>
      <c r="C1464" s="2"/>
      <c r="D1464" s="2"/>
      <c r="E1464" s="2"/>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461"/>
      <c r="AF1464" s="1"/>
      <c r="AG1464" s="1"/>
      <c r="AH1464" s="1"/>
      <c r="AI1464" s="1"/>
    </row>
    <row r="1465" spans="1:35" ht="14.25" customHeight="1" x14ac:dyDescent="0.3">
      <c r="A1465" s="2"/>
      <c r="B1465" s="1"/>
      <c r="C1465" s="2"/>
      <c r="D1465" s="2"/>
      <c r="E1465" s="2"/>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461"/>
      <c r="AF1465" s="1"/>
      <c r="AG1465" s="1"/>
      <c r="AH1465" s="1"/>
      <c r="AI1465" s="1"/>
    </row>
    <row r="1466" spans="1:35" ht="14.25" customHeight="1" x14ac:dyDescent="0.3">
      <c r="A1466" s="2"/>
      <c r="B1466" s="1"/>
      <c r="C1466" s="2"/>
      <c r="D1466" s="2"/>
      <c r="E1466" s="2"/>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461"/>
      <c r="AF1466" s="1"/>
      <c r="AG1466" s="1"/>
      <c r="AH1466" s="1"/>
      <c r="AI1466" s="1"/>
    </row>
    <row r="1467" spans="1:35" ht="14.25" customHeight="1" x14ac:dyDescent="0.3">
      <c r="A1467" s="2"/>
      <c r="B1467" s="1"/>
      <c r="C1467" s="2"/>
      <c r="D1467" s="2"/>
      <c r="E1467" s="2"/>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461"/>
      <c r="AF1467" s="1"/>
      <c r="AG1467" s="1"/>
      <c r="AH1467" s="1"/>
      <c r="AI1467" s="1"/>
    </row>
    <row r="1468" spans="1:35" ht="14.25" customHeight="1" x14ac:dyDescent="0.3">
      <c r="A1468" s="2"/>
      <c r="B1468" s="1"/>
      <c r="C1468" s="2"/>
      <c r="D1468" s="2"/>
      <c r="E1468" s="2"/>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461"/>
      <c r="AF1468" s="1"/>
      <c r="AG1468" s="1"/>
      <c r="AH1468" s="1"/>
      <c r="AI1468" s="1"/>
    </row>
    <row r="1469" spans="1:35" ht="14.25" customHeight="1" x14ac:dyDescent="0.3">
      <c r="A1469" s="2"/>
      <c r="B1469" s="1"/>
      <c r="C1469" s="2"/>
      <c r="D1469" s="2"/>
      <c r="E1469" s="2"/>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461"/>
      <c r="AF1469" s="1"/>
      <c r="AG1469" s="1"/>
      <c r="AH1469" s="1"/>
      <c r="AI1469" s="1"/>
    </row>
    <row r="1470" spans="1:35" ht="14.25" customHeight="1" x14ac:dyDescent="0.3">
      <c r="A1470" s="2"/>
      <c r="B1470" s="1"/>
      <c r="C1470" s="2"/>
      <c r="D1470" s="2"/>
      <c r="E1470" s="2"/>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461"/>
      <c r="AF1470" s="1"/>
      <c r="AG1470" s="1"/>
      <c r="AH1470" s="1"/>
      <c r="AI1470" s="1"/>
    </row>
    <row r="1471" spans="1:35" ht="14.25" customHeight="1" x14ac:dyDescent="0.3">
      <c r="A1471" s="2"/>
      <c r="B1471" s="1"/>
      <c r="C1471" s="2"/>
      <c r="D1471" s="2"/>
      <c r="E1471" s="2"/>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461"/>
      <c r="AF1471" s="1"/>
      <c r="AG1471" s="1"/>
      <c r="AH1471" s="1"/>
      <c r="AI1471" s="1"/>
    </row>
    <row r="1472" spans="1:35" ht="14.25" customHeight="1" x14ac:dyDescent="0.3">
      <c r="A1472" s="2"/>
      <c r="B1472" s="1"/>
      <c r="C1472" s="2"/>
      <c r="D1472" s="2"/>
      <c r="E1472" s="2"/>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461"/>
      <c r="AF1472" s="1"/>
      <c r="AG1472" s="1"/>
      <c r="AH1472" s="1"/>
      <c r="AI1472" s="1"/>
    </row>
    <row r="1473" spans="1:35" ht="14.25" customHeight="1" x14ac:dyDescent="0.3">
      <c r="A1473" s="2"/>
      <c r="B1473" s="1"/>
      <c r="C1473" s="2"/>
      <c r="D1473" s="2"/>
      <c r="E1473" s="2"/>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461"/>
      <c r="AF1473" s="1"/>
      <c r="AG1473" s="1"/>
      <c r="AH1473" s="1"/>
      <c r="AI1473" s="1"/>
    </row>
    <row r="1474" spans="1:35" ht="14.25" customHeight="1" x14ac:dyDescent="0.3">
      <c r="A1474" s="2"/>
      <c r="B1474" s="1"/>
      <c r="C1474" s="2"/>
      <c r="D1474" s="2"/>
      <c r="E1474" s="2"/>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461"/>
      <c r="AF1474" s="1"/>
      <c r="AG1474" s="1"/>
      <c r="AH1474" s="1"/>
      <c r="AI1474" s="1"/>
    </row>
    <row r="1475" spans="1:35" ht="14.25" customHeight="1" x14ac:dyDescent="0.3">
      <c r="A1475" s="2"/>
      <c r="B1475" s="1"/>
      <c r="C1475" s="2"/>
      <c r="D1475" s="2"/>
      <c r="E1475" s="2"/>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461"/>
      <c r="AF1475" s="1"/>
      <c r="AG1475" s="1"/>
      <c r="AH1475" s="1"/>
      <c r="AI1475" s="1"/>
    </row>
    <row r="1476" spans="1:35" ht="14.25" customHeight="1" x14ac:dyDescent="0.3">
      <c r="A1476" s="2"/>
      <c r="B1476" s="1"/>
      <c r="C1476" s="2"/>
      <c r="D1476" s="2"/>
      <c r="E1476" s="2"/>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461"/>
      <c r="AF1476" s="1"/>
      <c r="AG1476" s="1"/>
      <c r="AH1476" s="1"/>
      <c r="AI1476" s="1"/>
    </row>
    <row r="1477" spans="1:35" ht="14.25" customHeight="1" x14ac:dyDescent="0.3">
      <c r="A1477" s="2"/>
      <c r="B1477" s="1"/>
      <c r="C1477" s="2"/>
      <c r="D1477" s="2"/>
      <c r="E1477" s="2"/>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461"/>
      <c r="AF1477" s="1"/>
      <c r="AG1477" s="1"/>
      <c r="AH1477" s="1"/>
      <c r="AI1477" s="1"/>
    </row>
    <row r="1478" spans="1:35" ht="14.25" customHeight="1" x14ac:dyDescent="0.3">
      <c r="A1478" s="2"/>
      <c r="B1478" s="1"/>
      <c r="C1478" s="2"/>
      <c r="D1478" s="2"/>
      <c r="E1478" s="2"/>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461"/>
      <c r="AF1478" s="1"/>
      <c r="AG1478" s="1"/>
      <c r="AH1478" s="1"/>
      <c r="AI1478" s="1"/>
    </row>
    <row r="1479" spans="1:35" ht="14.25" customHeight="1" x14ac:dyDescent="0.3">
      <c r="A1479" s="2"/>
      <c r="B1479" s="1"/>
      <c r="C1479" s="2"/>
      <c r="D1479" s="2"/>
      <c r="E1479" s="2"/>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461"/>
      <c r="AF1479" s="1"/>
      <c r="AG1479" s="1"/>
      <c r="AH1479" s="1"/>
      <c r="AI1479" s="1"/>
    </row>
    <row r="1480" spans="1:35" ht="14.25" customHeight="1" x14ac:dyDescent="0.3">
      <c r="A1480" s="2"/>
      <c r="B1480" s="1"/>
      <c r="C1480" s="2"/>
      <c r="D1480" s="2"/>
      <c r="E1480" s="2"/>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461"/>
      <c r="AF1480" s="1"/>
      <c r="AG1480" s="1"/>
      <c r="AH1480" s="1"/>
      <c r="AI1480" s="1"/>
    </row>
    <row r="1481" spans="1:35" ht="14.25" customHeight="1" x14ac:dyDescent="0.3">
      <c r="A1481" s="2"/>
      <c r="B1481" s="1"/>
      <c r="C1481" s="2"/>
      <c r="D1481" s="2"/>
      <c r="E1481" s="2"/>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461"/>
      <c r="AF1481" s="1"/>
      <c r="AG1481" s="1"/>
      <c r="AH1481" s="1"/>
      <c r="AI1481" s="1"/>
    </row>
    <row r="1482" spans="1:35" ht="14.25" customHeight="1" x14ac:dyDescent="0.3">
      <c r="A1482" s="2"/>
      <c r="B1482" s="1"/>
      <c r="C1482" s="2"/>
      <c r="D1482" s="2"/>
      <c r="E1482" s="2"/>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461"/>
      <c r="AF1482" s="1"/>
      <c r="AG1482" s="1"/>
      <c r="AH1482" s="1"/>
      <c r="AI1482" s="1"/>
    </row>
    <row r="1483" spans="1:35" ht="14.25" customHeight="1" x14ac:dyDescent="0.3">
      <c r="A1483" s="2"/>
      <c r="B1483" s="1"/>
      <c r="C1483" s="2"/>
      <c r="D1483" s="2"/>
      <c r="E1483" s="2"/>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461"/>
      <c r="AF1483" s="1"/>
      <c r="AG1483" s="1"/>
      <c r="AH1483" s="1"/>
      <c r="AI1483" s="1"/>
    </row>
    <row r="1484" spans="1:35" ht="14.25" customHeight="1" x14ac:dyDescent="0.3">
      <c r="A1484" s="2"/>
      <c r="B1484" s="1"/>
      <c r="C1484" s="2"/>
      <c r="D1484" s="2"/>
      <c r="E1484" s="2"/>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461"/>
      <c r="AF1484" s="1"/>
      <c r="AG1484" s="1"/>
      <c r="AH1484" s="1"/>
      <c r="AI1484" s="1"/>
    </row>
    <row r="1485" spans="1:35" ht="14.25" customHeight="1" x14ac:dyDescent="0.3">
      <c r="A1485" s="2"/>
      <c r="B1485" s="1"/>
      <c r="C1485" s="2"/>
      <c r="D1485" s="2"/>
      <c r="E1485" s="2"/>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461"/>
      <c r="AF1485" s="1"/>
      <c r="AG1485" s="1"/>
      <c r="AH1485" s="1"/>
      <c r="AI1485" s="1"/>
    </row>
    <row r="1486" spans="1:35" ht="14.25" customHeight="1" x14ac:dyDescent="0.3">
      <c r="A1486" s="2"/>
      <c r="B1486" s="1"/>
      <c r="C1486" s="2"/>
      <c r="D1486" s="2"/>
      <c r="E1486" s="2"/>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461"/>
      <c r="AF1486" s="1"/>
      <c r="AG1486" s="1"/>
      <c r="AH1486" s="1"/>
      <c r="AI1486" s="1"/>
    </row>
    <row r="1487" spans="1:35" ht="14.25" customHeight="1" x14ac:dyDescent="0.3">
      <c r="A1487" s="2"/>
      <c r="B1487" s="1"/>
      <c r="C1487" s="2"/>
      <c r="D1487" s="2"/>
      <c r="E1487" s="2"/>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461"/>
      <c r="AF1487" s="1"/>
      <c r="AG1487" s="1"/>
      <c r="AH1487" s="1"/>
      <c r="AI1487" s="1"/>
    </row>
    <row r="1488" spans="1:35" ht="14.25" customHeight="1" x14ac:dyDescent="0.3">
      <c r="A1488" s="2"/>
      <c r="B1488" s="1"/>
      <c r="C1488" s="2"/>
      <c r="D1488" s="2"/>
      <c r="E1488" s="2"/>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461"/>
      <c r="AF1488" s="1"/>
      <c r="AG1488" s="1"/>
      <c r="AH1488" s="1"/>
      <c r="AI1488" s="1"/>
    </row>
    <row r="1489" spans="1:35" ht="14.25" customHeight="1" x14ac:dyDescent="0.3">
      <c r="A1489" s="2"/>
      <c r="B1489" s="1"/>
      <c r="C1489" s="2"/>
      <c r="D1489" s="2"/>
      <c r="E1489" s="2"/>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461"/>
      <c r="AF1489" s="1"/>
      <c r="AG1489" s="1"/>
      <c r="AH1489" s="1"/>
      <c r="AI1489" s="1"/>
    </row>
    <row r="1490" spans="1:35" ht="14.25" customHeight="1" x14ac:dyDescent="0.3">
      <c r="A1490" s="2"/>
      <c r="B1490" s="1"/>
      <c r="C1490" s="2"/>
      <c r="D1490" s="2"/>
      <c r="E1490" s="2"/>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461"/>
      <c r="AF1490" s="1"/>
      <c r="AG1490" s="1"/>
      <c r="AH1490" s="1"/>
      <c r="AI1490" s="1"/>
    </row>
    <row r="1491" spans="1:35" ht="14.25" customHeight="1" x14ac:dyDescent="0.3">
      <c r="A1491" s="2"/>
      <c r="B1491" s="1"/>
      <c r="C1491" s="2"/>
      <c r="D1491" s="2"/>
      <c r="E1491" s="2"/>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461"/>
      <c r="AF1491" s="1"/>
      <c r="AG1491" s="1"/>
      <c r="AH1491" s="1"/>
      <c r="AI1491" s="1"/>
    </row>
    <row r="1492" spans="1:35" ht="14.25" customHeight="1" x14ac:dyDescent="0.3">
      <c r="A1492" s="2"/>
      <c r="B1492" s="1"/>
      <c r="C1492" s="2"/>
      <c r="D1492" s="2"/>
      <c r="E1492" s="2"/>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461"/>
      <c r="AF1492" s="1"/>
      <c r="AG1492" s="1"/>
      <c r="AH1492" s="1"/>
      <c r="AI1492" s="1"/>
    </row>
    <row r="1493" spans="1:35" ht="14.25" customHeight="1" x14ac:dyDescent="0.3">
      <c r="A1493" s="2"/>
      <c r="B1493" s="1"/>
      <c r="C1493" s="2"/>
      <c r="D1493" s="2"/>
      <c r="E1493" s="2"/>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461"/>
      <c r="AF1493" s="1"/>
      <c r="AG1493" s="1"/>
      <c r="AH1493" s="1"/>
      <c r="AI1493" s="1"/>
    </row>
    <row r="1494" spans="1:35" ht="14.25" customHeight="1" x14ac:dyDescent="0.3">
      <c r="A1494" s="2"/>
      <c r="B1494" s="1"/>
      <c r="C1494" s="2"/>
      <c r="D1494" s="2"/>
      <c r="E1494" s="2"/>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461"/>
      <c r="AF1494" s="1"/>
      <c r="AG1494" s="1"/>
      <c r="AH1494" s="1"/>
      <c r="AI1494" s="1"/>
    </row>
    <row r="1495" spans="1:35" ht="14.25" customHeight="1" x14ac:dyDescent="0.3">
      <c r="A1495" s="2"/>
      <c r="B1495" s="1"/>
      <c r="C1495" s="2"/>
      <c r="D1495" s="2"/>
      <c r="E1495" s="2"/>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461"/>
      <c r="AF1495" s="1"/>
      <c r="AG1495" s="1"/>
      <c r="AH1495" s="1"/>
      <c r="AI1495" s="1"/>
    </row>
    <row r="1496" spans="1:35" ht="14.25" customHeight="1" x14ac:dyDescent="0.3">
      <c r="A1496" s="2"/>
      <c r="B1496" s="1"/>
      <c r="C1496" s="2"/>
      <c r="D1496" s="2"/>
      <c r="E1496" s="2"/>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461"/>
      <c r="AF1496" s="1"/>
      <c r="AG1496" s="1"/>
      <c r="AH1496" s="1"/>
      <c r="AI1496" s="1"/>
    </row>
    <row r="1497" spans="1:35" ht="14.25" customHeight="1" x14ac:dyDescent="0.3">
      <c r="A1497" s="2"/>
      <c r="B1497" s="1"/>
      <c r="C1497" s="2"/>
      <c r="D1497" s="2"/>
      <c r="E1497" s="2"/>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461"/>
      <c r="AF1497" s="1"/>
      <c r="AG1497" s="1"/>
      <c r="AH1497" s="1"/>
      <c r="AI1497" s="1"/>
    </row>
    <row r="1498" spans="1:35" ht="14.25" customHeight="1" x14ac:dyDescent="0.3">
      <c r="A1498" s="2"/>
      <c r="B1498" s="1"/>
      <c r="C1498" s="2"/>
      <c r="D1498" s="2"/>
      <c r="E1498" s="2"/>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461"/>
      <c r="AF1498" s="1"/>
      <c r="AG1498" s="1"/>
      <c r="AH1498" s="1"/>
      <c r="AI1498" s="1"/>
    </row>
    <row r="1499" spans="1:35" ht="14.25" customHeight="1" x14ac:dyDescent="0.3">
      <c r="A1499" s="2"/>
      <c r="B1499" s="1"/>
      <c r="C1499" s="2"/>
      <c r="D1499" s="2"/>
      <c r="E1499" s="2"/>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461"/>
      <c r="AF1499" s="1"/>
      <c r="AG1499" s="1"/>
      <c r="AH1499" s="1"/>
      <c r="AI1499" s="1"/>
    </row>
    <row r="1500" spans="1:35" ht="14.25" customHeight="1" x14ac:dyDescent="0.3">
      <c r="A1500" s="2"/>
      <c r="B1500" s="1"/>
      <c r="C1500" s="2"/>
      <c r="D1500" s="2"/>
      <c r="E1500" s="2"/>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461"/>
      <c r="AF1500" s="1"/>
      <c r="AG1500" s="1"/>
      <c r="AH1500" s="1"/>
      <c r="AI1500" s="1"/>
    </row>
    <row r="1501" spans="1:35" ht="14.25" customHeight="1" x14ac:dyDescent="0.3">
      <c r="A1501" s="2"/>
      <c r="B1501" s="1"/>
      <c r="C1501" s="2"/>
      <c r="D1501" s="2"/>
      <c r="E1501" s="2"/>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461"/>
      <c r="AF1501" s="1"/>
      <c r="AG1501" s="1"/>
      <c r="AH1501" s="1"/>
      <c r="AI1501" s="1"/>
    </row>
    <row r="1502" spans="1:35" ht="14.25" customHeight="1" x14ac:dyDescent="0.3">
      <c r="A1502" s="2"/>
      <c r="B1502" s="1"/>
      <c r="C1502" s="2"/>
      <c r="D1502" s="2"/>
      <c r="E1502" s="2"/>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461"/>
      <c r="AF1502" s="1"/>
      <c r="AG1502" s="1"/>
      <c r="AH1502" s="1"/>
      <c r="AI1502" s="1"/>
    </row>
    <row r="1503" spans="1:35" ht="14.25" customHeight="1" x14ac:dyDescent="0.3">
      <c r="A1503" s="2"/>
      <c r="B1503" s="1"/>
      <c r="C1503" s="2"/>
      <c r="D1503" s="2"/>
      <c r="E1503" s="2"/>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461"/>
      <c r="AF1503" s="1"/>
      <c r="AG1503" s="1"/>
      <c r="AH1503" s="1"/>
      <c r="AI1503" s="1"/>
    </row>
    <row r="1504" spans="1:35" ht="14.25" customHeight="1" x14ac:dyDescent="0.3">
      <c r="A1504" s="2"/>
      <c r="B1504" s="1"/>
      <c r="C1504" s="2"/>
      <c r="D1504" s="2"/>
      <c r="E1504" s="2"/>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461"/>
      <c r="AF1504" s="1"/>
      <c r="AG1504" s="1"/>
      <c r="AH1504" s="1"/>
      <c r="AI1504" s="1"/>
    </row>
    <row r="1505" spans="1:35" ht="14.25" customHeight="1" x14ac:dyDescent="0.3">
      <c r="A1505" s="2"/>
      <c r="B1505" s="1"/>
      <c r="C1505" s="2"/>
      <c r="D1505" s="2"/>
      <c r="E1505" s="2"/>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461"/>
      <c r="AF1505" s="1"/>
      <c r="AG1505" s="1"/>
      <c r="AH1505" s="1"/>
      <c r="AI1505" s="1"/>
    </row>
    <row r="1506" spans="1:35" ht="14.25" customHeight="1" x14ac:dyDescent="0.3">
      <c r="A1506" s="2"/>
      <c r="B1506" s="1"/>
      <c r="C1506" s="2"/>
      <c r="D1506" s="2"/>
      <c r="E1506" s="2"/>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461"/>
      <c r="AF1506" s="1"/>
      <c r="AG1506" s="1"/>
      <c r="AH1506" s="1"/>
      <c r="AI1506" s="1"/>
    </row>
    <row r="1507" spans="1:35" ht="14.25" customHeight="1" x14ac:dyDescent="0.3">
      <c r="A1507" s="2"/>
      <c r="B1507" s="1"/>
      <c r="C1507" s="2"/>
      <c r="D1507" s="2"/>
      <c r="E1507" s="2"/>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461"/>
      <c r="AF1507" s="1"/>
      <c r="AG1507" s="1"/>
      <c r="AH1507" s="1"/>
      <c r="AI1507" s="1"/>
    </row>
    <row r="1508" spans="1:35" ht="14.25" customHeight="1" x14ac:dyDescent="0.3">
      <c r="A1508" s="2"/>
      <c r="B1508" s="1"/>
      <c r="C1508" s="2"/>
      <c r="D1508" s="2"/>
      <c r="E1508" s="2"/>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461"/>
      <c r="AF1508" s="1"/>
      <c r="AG1508" s="1"/>
      <c r="AH1508" s="1"/>
      <c r="AI1508" s="1"/>
    </row>
    <row r="1509" spans="1:35" ht="14.25" customHeight="1" x14ac:dyDescent="0.3">
      <c r="A1509" s="2"/>
      <c r="B1509" s="1"/>
      <c r="C1509" s="2"/>
      <c r="D1509" s="2"/>
      <c r="E1509" s="2"/>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461"/>
      <c r="AF1509" s="1"/>
      <c r="AG1509" s="1"/>
      <c r="AH1509" s="1"/>
      <c r="AI1509" s="1"/>
    </row>
    <row r="1510" spans="1:35" ht="14.25" customHeight="1" x14ac:dyDescent="0.3">
      <c r="A1510" s="2"/>
      <c r="B1510" s="1"/>
      <c r="C1510" s="2"/>
      <c r="D1510" s="2"/>
      <c r="E1510" s="2"/>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461"/>
      <c r="AF1510" s="1"/>
      <c r="AG1510" s="1"/>
      <c r="AH1510" s="1"/>
      <c r="AI1510" s="1"/>
    </row>
    <row r="1511" spans="1:35" ht="14.25" customHeight="1" x14ac:dyDescent="0.3">
      <c r="A1511" s="2"/>
      <c r="B1511" s="1"/>
      <c r="C1511" s="2"/>
      <c r="D1511" s="2"/>
      <c r="E1511" s="2"/>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461"/>
      <c r="AF1511" s="1"/>
      <c r="AG1511" s="1"/>
      <c r="AH1511" s="1"/>
      <c r="AI1511" s="1"/>
    </row>
    <row r="1512" spans="1:35" ht="14.25" customHeight="1" x14ac:dyDescent="0.3">
      <c r="A1512" s="2"/>
      <c r="B1512" s="1"/>
      <c r="C1512" s="2"/>
      <c r="D1512" s="2"/>
      <c r="E1512" s="2"/>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461"/>
      <c r="AF1512" s="1"/>
      <c r="AG1512" s="1"/>
      <c r="AH1512" s="1"/>
      <c r="AI1512" s="1"/>
    </row>
    <row r="1513" spans="1:35" ht="14.25" customHeight="1" x14ac:dyDescent="0.3">
      <c r="A1513" s="2"/>
      <c r="B1513" s="1"/>
      <c r="C1513" s="2"/>
      <c r="D1513" s="2"/>
      <c r="E1513" s="2"/>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461"/>
      <c r="AF1513" s="1"/>
      <c r="AG1513" s="1"/>
      <c r="AH1513" s="1"/>
      <c r="AI1513" s="1"/>
    </row>
    <row r="1514" spans="1:35" ht="14.25" customHeight="1" x14ac:dyDescent="0.3">
      <c r="A1514" s="2"/>
      <c r="B1514" s="1"/>
      <c r="C1514" s="2"/>
      <c r="D1514" s="2"/>
      <c r="E1514" s="2"/>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461"/>
      <c r="AF1514" s="1"/>
      <c r="AG1514" s="1"/>
      <c r="AH1514" s="1"/>
      <c r="AI1514" s="1"/>
    </row>
    <row r="1515" spans="1:35" ht="14.25" customHeight="1" x14ac:dyDescent="0.3">
      <c r="A1515" s="2"/>
      <c r="B1515" s="1"/>
      <c r="C1515" s="2"/>
      <c r="D1515" s="2"/>
      <c r="E1515" s="2"/>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461"/>
      <c r="AF1515" s="1"/>
      <c r="AG1515" s="1"/>
      <c r="AH1515" s="1"/>
      <c r="AI1515" s="1"/>
    </row>
    <row r="1516" spans="1:35" ht="14.25" customHeight="1" x14ac:dyDescent="0.3">
      <c r="A1516" s="2"/>
      <c r="B1516" s="1"/>
      <c r="C1516" s="2"/>
      <c r="D1516" s="2"/>
      <c r="E1516" s="2"/>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461"/>
      <c r="AF1516" s="1"/>
      <c r="AG1516" s="1"/>
      <c r="AH1516" s="1"/>
      <c r="AI1516" s="1"/>
    </row>
    <row r="1517" spans="1:35" ht="14.25" customHeight="1" x14ac:dyDescent="0.3">
      <c r="A1517" s="2"/>
      <c r="B1517" s="1"/>
      <c r="C1517" s="2"/>
      <c r="D1517" s="2"/>
      <c r="E1517" s="2"/>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461"/>
      <c r="AF1517" s="1"/>
      <c r="AG1517" s="1"/>
      <c r="AH1517" s="1"/>
      <c r="AI1517" s="1"/>
    </row>
    <row r="1518" spans="1:35" ht="14.25" customHeight="1" x14ac:dyDescent="0.3">
      <c r="A1518" s="2"/>
      <c r="B1518" s="1"/>
      <c r="C1518" s="2"/>
      <c r="D1518" s="2"/>
      <c r="E1518" s="2"/>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461"/>
      <c r="AF1518" s="1"/>
      <c r="AG1518" s="1"/>
      <c r="AH1518" s="1"/>
      <c r="AI1518" s="1"/>
    </row>
    <row r="1519" spans="1:35" ht="14.25" customHeight="1" x14ac:dyDescent="0.3">
      <c r="A1519" s="2"/>
      <c r="B1519" s="1"/>
      <c r="C1519" s="2"/>
      <c r="D1519" s="2"/>
      <c r="E1519" s="2"/>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461"/>
      <c r="AF1519" s="1"/>
      <c r="AG1519" s="1"/>
      <c r="AH1519" s="1"/>
      <c r="AI1519" s="1"/>
    </row>
    <row r="1520" spans="1:35" ht="14.25" customHeight="1" x14ac:dyDescent="0.3">
      <c r="A1520" s="2"/>
      <c r="B1520" s="1"/>
      <c r="C1520" s="2"/>
      <c r="D1520" s="2"/>
      <c r="E1520" s="2"/>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461"/>
      <c r="AF1520" s="1"/>
      <c r="AG1520" s="1"/>
      <c r="AH1520" s="1"/>
      <c r="AI1520" s="1"/>
    </row>
    <row r="1521" spans="1:35" ht="14.25" customHeight="1" x14ac:dyDescent="0.3">
      <c r="A1521" s="2"/>
      <c r="B1521" s="1"/>
      <c r="C1521" s="2"/>
      <c r="D1521" s="2"/>
      <c r="E1521" s="2"/>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461"/>
      <c r="AF1521" s="1"/>
      <c r="AG1521" s="1"/>
      <c r="AH1521" s="1"/>
      <c r="AI1521" s="1"/>
    </row>
    <row r="1522" spans="1:35" ht="14.25" customHeight="1" x14ac:dyDescent="0.3">
      <c r="A1522" s="2"/>
      <c r="B1522" s="1"/>
      <c r="C1522" s="2"/>
      <c r="D1522" s="2"/>
      <c r="E1522" s="2"/>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461"/>
      <c r="AF1522" s="1"/>
      <c r="AG1522" s="1"/>
      <c r="AH1522" s="1"/>
      <c r="AI1522" s="1"/>
    </row>
    <row r="1523" spans="1:35" ht="14.25" customHeight="1" x14ac:dyDescent="0.3">
      <c r="A1523" s="2"/>
      <c r="B1523" s="1"/>
      <c r="C1523" s="2"/>
      <c r="D1523" s="2"/>
      <c r="E1523" s="2"/>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461"/>
      <c r="AF1523" s="1"/>
      <c r="AG1523" s="1"/>
      <c r="AH1523" s="1"/>
      <c r="AI1523" s="1"/>
    </row>
    <row r="1524" spans="1:35" ht="14.25" customHeight="1" x14ac:dyDescent="0.3">
      <c r="A1524" s="2"/>
      <c r="B1524" s="1"/>
      <c r="C1524" s="2"/>
      <c r="D1524" s="2"/>
      <c r="E1524" s="2"/>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461"/>
      <c r="AF1524" s="1"/>
      <c r="AG1524" s="1"/>
      <c r="AH1524" s="1"/>
      <c r="AI1524" s="1"/>
    </row>
    <row r="1525" spans="1:35" ht="14.25" customHeight="1" x14ac:dyDescent="0.3">
      <c r="A1525" s="2"/>
      <c r="B1525" s="1"/>
      <c r="C1525" s="2"/>
      <c r="D1525" s="2"/>
      <c r="E1525" s="2"/>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461"/>
      <c r="AF1525" s="1"/>
      <c r="AG1525" s="1"/>
      <c r="AH1525" s="1"/>
      <c r="AI1525" s="1"/>
    </row>
    <row r="1526" spans="1:35" ht="14.25" customHeight="1" x14ac:dyDescent="0.3">
      <c r="A1526" s="2"/>
      <c r="B1526" s="1"/>
      <c r="C1526" s="2"/>
      <c r="D1526" s="2"/>
      <c r="E1526" s="2"/>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461"/>
      <c r="AF1526" s="1"/>
      <c r="AG1526" s="1"/>
      <c r="AH1526" s="1"/>
      <c r="AI1526" s="1"/>
    </row>
    <row r="1527" spans="1:35" ht="14.25" customHeight="1" x14ac:dyDescent="0.3">
      <c r="A1527" s="2"/>
      <c r="B1527" s="1"/>
      <c r="C1527" s="2"/>
      <c r="D1527" s="2"/>
      <c r="E1527" s="2"/>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461"/>
      <c r="AF1527" s="1"/>
      <c r="AG1527" s="1"/>
      <c r="AH1527" s="1"/>
      <c r="AI1527" s="1"/>
    </row>
    <row r="1528" spans="1:35" ht="14.25" customHeight="1" x14ac:dyDescent="0.3">
      <c r="A1528" s="2"/>
      <c r="B1528" s="1"/>
      <c r="C1528" s="2"/>
      <c r="D1528" s="2"/>
      <c r="E1528" s="2"/>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461"/>
      <c r="AF1528" s="1"/>
      <c r="AG1528" s="1"/>
      <c r="AH1528" s="1"/>
      <c r="AI1528" s="1"/>
    </row>
    <row r="1529" spans="1:35" ht="14.25" customHeight="1" x14ac:dyDescent="0.3">
      <c r="A1529" s="2"/>
      <c r="B1529" s="1"/>
      <c r="C1529" s="2"/>
      <c r="D1529" s="2"/>
      <c r="E1529" s="2"/>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461"/>
      <c r="AF1529" s="1"/>
      <c r="AG1529" s="1"/>
      <c r="AH1529" s="1"/>
      <c r="AI1529" s="1"/>
    </row>
    <row r="1530" spans="1:35" ht="14.25" customHeight="1" x14ac:dyDescent="0.3">
      <c r="A1530" s="2"/>
      <c r="B1530" s="1"/>
      <c r="C1530" s="2"/>
      <c r="D1530" s="2"/>
      <c r="E1530" s="2"/>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461"/>
      <c r="AF1530" s="1"/>
      <c r="AG1530" s="1"/>
      <c r="AH1530" s="1"/>
      <c r="AI1530" s="1"/>
    </row>
    <row r="1531" spans="1:35" ht="14.25" customHeight="1" x14ac:dyDescent="0.3">
      <c r="A1531" s="2"/>
      <c r="B1531" s="1"/>
      <c r="C1531" s="2"/>
      <c r="D1531" s="2"/>
      <c r="E1531" s="2"/>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461"/>
      <c r="AF1531" s="1"/>
      <c r="AG1531" s="1"/>
      <c r="AH1531" s="1"/>
      <c r="AI1531" s="1"/>
    </row>
    <row r="1532" spans="1:35" ht="14.25" customHeight="1" x14ac:dyDescent="0.3">
      <c r="A1532" s="2"/>
      <c r="B1532" s="1"/>
      <c r="C1532" s="2"/>
      <c r="D1532" s="2"/>
      <c r="E1532" s="2"/>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461"/>
      <c r="AF1532" s="1"/>
      <c r="AG1532" s="1"/>
      <c r="AH1532" s="1"/>
      <c r="AI1532" s="1"/>
    </row>
    <row r="1533" spans="1:35" ht="14.25" customHeight="1" x14ac:dyDescent="0.3">
      <c r="A1533" s="2"/>
      <c r="B1533" s="1"/>
      <c r="C1533" s="2"/>
      <c r="D1533" s="2"/>
      <c r="E1533" s="2"/>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461"/>
      <c r="AF1533" s="1"/>
      <c r="AG1533" s="1"/>
      <c r="AH1533" s="1"/>
      <c r="AI1533" s="1"/>
    </row>
    <row r="1534" spans="1:35" ht="14.25" customHeight="1" x14ac:dyDescent="0.3">
      <c r="A1534" s="2"/>
      <c r="B1534" s="1"/>
      <c r="C1534" s="2"/>
      <c r="D1534" s="2"/>
      <c r="E1534" s="2"/>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461"/>
      <c r="AF1534" s="1"/>
      <c r="AG1534" s="1"/>
      <c r="AH1534" s="1"/>
      <c r="AI1534" s="1"/>
    </row>
    <row r="1535" spans="1:35" ht="14.25" customHeight="1" x14ac:dyDescent="0.3">
      <c r="A1535" s="2"/>
      <c r="B1535" s="1"/>
      <c r="C1535" s="2"/>
      <c r="D1535" s="2"/>
      <c r="E1535" s="2"/>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461"/>
      <c r="AF1535" s="1"/>
      <c r="AG1535" s="1"/>
      <c r="AH1535" s="1"/>
      <c r="AI1535" s="1"/>
    </row>
    <row r="1536" spans="1:35" ht="14.25" customHeight="1" x14ac:dyDescent="0.3">
      <c r="A1536" s="2"/>
      <c r="B1536" s="1"/>
      <c r="C1536" s="2"/>
      <c r="D1536" s="2"/>
      <c r="E1536" s="2"/>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461"/>
      <c r="AF1536" s="1"/>
      <c r="AG1536" s="1"/>
      <c r="AH1536" s="1"/>
      <c r="AI1536" s="1"/>
    </row>
    <row r="1537" spans="1:35" ht="14.25" customHeight="1" x14ac:dyDescent="0.3">
      <c r="A1537" s="2"/>
      <c r="B1537" s="1"/>
      <c r="C1537" s="2"/>
      <c r="D1537" s="2"/>
      <c r="E1537" s="2"/>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461"/>
      <c r="AF1537" s="1"/>
      <c r="AG1537" s="1"/>
      <c r="AH1537" s="1"/>
      <c r="AI1537" s="1"/>
    </row>
    <row r="1538" spans="1:35" ht="14.25" customHeight="1" x14ac:dyDescent="0.3">
      <c r="A1538" s="2"/>
      <c r="B1538" s="1"/>
      <c r="C1538" s="2"/>
      <c r="D1538" s="2"/>
      <c r="E1538" s="2"/>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461"/>
      <c r="AF1538" s="1"/>
      <c r="AG1538" s="1"/>
      <c r="AH1538" s="1"/>
      <c r="AI1538" s="1"/>
    </row>
    <row r="1539" spans="1:35" ht="14.25" customHeight="1" x14ac:dyDescent="0.3">
      <c r="A1539" s="2"/>
      <c r="B1539" s="1"/>
      <c r="C1539" s="2"/>
      <c r="D1539" s="2"/>
      <c r="E1539" s="2"/>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461"/>
      <c r="AF1539" s="1"/>
      <c r="AG1539" s="1"/>
      <c r="AH1539" s="1"/>
      <c r="AI1539" s="1"/>
    </row>
    <row r="1540" spans="1:35" ht="14.25" customHeight="1" x14ac:dyDescent="0.3">
      <c r="A1540" s="2"/>
      <c r="B1540" s="1"/>
      <c r="C1540" s="2"/>
      <c r="D1540" s="2"/>
      <c r="E1540" s="2"/>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461"/>
      <c r="AF1540" s="1"/>
      <c r="AG1540" s="1"/>
      <c r="AH1540" s="1"/>
      <c r="AI1540" s="1"/>
    </row>
    <row r="1541" spans="1:35" ht="14.25" customHeight="1" x14ac:dyDescent="0.3">
      <c r="A1541" s="2"/>
      <c r="B1541" s="1"/>
      <c r="C1541" s="2"/>
      <c r="D1541" s="2"/>
      <c r="E1541" s="2"/>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461"/>
      <c r="AF1541" s="1"/>
      <c r="AG1541" s="1"/>
      <c r="AH1541" s="1"/>
      <c r="AI1541" s="1"/>
    </row>
    <row r="1542" spans="1:35" ht="14.25" customHeight="1" x14ac:dyDescent="0.3">
      <c r="A1542" s="2"/>
      <c r="B1542" s="1"/>
      <c r="C1542" s="2"/>
      <c r="D1542" s="2"/>
      <c r="E1542" s="2"/>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461"/>
      <c r="AF1542" s="1"/>
      <c r="AG1542" s="1"/>
      <c r="AH1542" s="1"/>
      <c r="AI1542" s="1"/>
    </row>
    <row r="1543" spans="1:35" ht="14.25" customHeight="1" x14ac:dyDescent="0.3">
      <c r="A1543" s="2"/>
      <c r="B1543" s="1"/>
      <c r="C1543" s="2"/>
      <c r="D1543" s="2"/>
      <c r="E1543" s="2"/>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461"/>
      <c r="AF1543" s="1"/>
      <c r="AG1543" s="1"/>
      <c r="AH1543" s="1"/>
      <c r="AI1543" s="1"/>
    </row>
    <row r="1544" spans="1:35" ht="14.25" customHeight="1" x14ac:dyDescent="0.3">
      <c r="A1544" s="2"/>
      <c r="B1544" s="1"/>
      <c r="C1544" s="2"/>
      <c r="D1544" s="2"/>
      <c r="E1544" s="2"/>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461"/>
      <c r="AF1544" s="1"/>
      <c r="AG1544" s="1"/>
      <c r="AH1544" s="1"/>
      <c r="AI1544" s="1"/>
    </row>
    <row r="1545" spans="1:35" ht="14.25" customHeight="1" x14ac:dyDescent="0.3">
      <c r="A1545" s="2"/>
      <c r="B1545" s="1"/>
      <c r="C1545" s="2"/>
      <c r="D1545" s="2"/>
      <c r="E1545" s="2"/>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461"/>
      <c r="AF1545" s="1"/>
      <c r="AG1545" s="1"/>
      <c r="AH1545" s="1"/>
      <c r="AI1545" s="1"/>
    </row>
    <row r="1546" spans="1:35" ht="14.25" customHeight="1" x14ac:dyDescent="0.3">
      <c r="A1546" s="2"/>
      <c r="B1546" s="1"/>
      <c r="C1546" s="2"/>
      <c r="D1546" s="2"/>
      <c r="E1546" s="2"/>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461"/>
      <c r="AF1546" s="1"/>
      <c r="AG1546" s="1"/>
      <c r="AH1546" s="1"/>
      <c r="AI1546" s="1"/>
    </row>
    <row r="1547" spans="1:35" ht="14.25" customHeight="1" x14ac:dyDescent="0.3">
      <c r="A1547" s="2"/>
      <c r="B1547" s="1"/>
      <c r="C1547" s="2"/>
      <c r="D1547" s="2"/>
      <c r="E1547" s="2"/>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461"/>
      <c r="AF1547" s="1"/>
      <c r="AG1547" s="1"/>
      <c r="AH1547" s="1"/>
      <c r="AI1547" s="1"/>
    </row>
    <row r="1548" spans="1:35" ht="14.25" customHeight="1" x14ac:dyDescent="0.3">
      <c r="A1548" s="2"/>
      <c r="B1548" s="1"/>
      <c r="C1548" s="2"/>
      <c r="D1548" s="2"/>
      <c r="E1548" s="2"/>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461"/>
      <c r="AF1548" s="1"/>
      <c r="AG1548" s="1"/>
      <c r="AH1548" s="1"/>
      <c r="AI1548" s="1"/>
    </row>
    <row r="1549" spans="1:35" ht="14.25" customHeight="1" x14ac:dyDescent="0.3">
      <c r="A1549" s="2"/>
      <c r="B1549" s="1"/>
      <c r="C1549" s="2"/>
      <c r="D1549" s="2"/>
      <c r="E1549" s="2"/>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461"/>
      <c r="AF1549" s="1"/>
      <c r="AG1549" s="1"/>
      <c r="AH1549" s="1"/>
      <c r="AI1549" s="1"/>
    </row>
    <row r="1550" spans="1:35" ht="14.25" customHeight="1" x14ac:dyDescent="0.3">
      <c r="A1550" s="2"/>
      <c r="B1550" s="1"/>
      <c r="C1550" s="2"/>
      <c r="D1550" s="2"/>
      <c r="E1550" s="2"/>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461"/>
      <c r="AF1550" s="1"/>
      <c r="AG1550" s="1"/>
      <c r="AH1550" s="1"/>
      <c r="AI1550" s="1"/>
    </row>
    <row r="1551" spans="1:35" ht="14.25" customHeight="1" x14ac:dyDescent="0.3">
      <c r="A1551" s="2"/>
      <c r="B1551" s="1"/>
      <c r="C1551" s="2"/>
      <c r="D1551" s="2"/>
      <c r="E1551" s="2"/>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461"/>
      <c r="AF1551" s="1"/>
      <c r="AG1551" s="1"/>
      <c r="AH1551" s="1"/>
      <c r="AI1551" s="1"/>
    </row>
    <row r="1552" spans="1:35" ht="14.25" customHeight="1" x14ac:dyDescent="0.3">
      <c r="A1552" s="2"/>
      <c r="B1552" s="1"/>
      <c r="C1552" s="2"/>
      <c r="D1552" s="2"/>
      <c r="E1552" s="2"/>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461"/>
      <c r="AF1552" s="1"/>
      <c r="AG1552" s="1"/>
      <c r="AH1552" s="1"/>
      <c r="AI1552" s="1"/>
    </row>
    <row r="1553" spans="1:35" ht="14.25" customHeight="1" x14ac:dyDescent="0.3">
      <c r="A1553" s="2"/>
      <c r="B1553" s="1"/>
      <c r="C1553" s="2"/>
      <c r="D1553" s="2"/>
      <c r="E1553" s="2"/>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461"/>
      <c r="AF1553" s="1"/>
      <c r="AG1553" s="1"/>
      <c r="AH1553" s="1"/>
      <c r="AI1553" s="1"/>
    </row>
    <row r="1554" spans="1:35" ht="14.25" customHeight="1" x14ac:dyDescent="0.3">
      <c r="A1554" s="2"/>
      <c r="B1554" s="1"/>
      <c r="C1554" s="2"/>
      <c r="D1554" s="2"/>
      <c r="E1554" s="2"/>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461"/>
      <c r="AF1554" s="1"/>
      <c r="AG1554" s="1"/>
      <c r="AH1554" s="1"/>
      <c r="AI1554" s="1"/>
    </row>
    <row r="1555" spans="1:35" ht="14.25" customHeight="1" x14ac:dyDescent="0.3">
      <c r="A1555" s="2"/>
      <c r="B1555" s="1"/>
      <c r="C1555" s="2"/>
      <c r="D1555" s="2"/>
      <c r="E1555" s="2"/>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461"/>
      <c r="AF1555" s="1"/>
      <c r="AG1555" s="1"/>
      <c r="AH1555" s="1"/>
      <c r="AI1555" s="1"/>
    </row>
    <row r="1556" spans="1:35" ht="14.25" customHeight="1" x14ac:dyDescent="0.3">
      <c r="A1556" s="2"/>
      <c r="B1556" s="1"/>
      <c r="C1556" s="2"/>
      <c r="D1556" s="2"/>
      <c r="E1556" s="2"/>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461"/>
      <c r="AF1556" s="1"/>
      <c r="AG1556" s="1"/>
      <c r="AH1556" s="1"/>
      <c r="AI1556" s="1"/>
    </row>
    <row r="1557" spans="1:35" ht="15" customHeight="1" x14ac:dyDescent="0.3">
      <c r="A1557" s="2"/>
      <c r="B1557" s="1"/>
      <c r="C1557" s="2"/>
      <c r="D1557" s="2"/>
      <c r="E1557" s="2"/>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461"/>
      <c r="AF1557" s="1"/>
      <c r="AG1557" s="1"/>
      <c r="AH1557" s="1"/>
      <c r="AI1557" s="1"/>
    </row>
  </sheetData>
  <sheetProtection insertColumns="0" insertRows="0" deleteColumns="0" deleteRows="0" selectLockedCells="1"/>
  <mergeCells count="1">
    <mergeCell ref="N1:W1"/>
  </mergeCells>
  <conditionalFormatting sqref="I3:J624 F625">
    <cfRule type="colorScale" priority="4">
      <colorScale>
        <cfvo type="min"/>
        <cfvo type="max"/>
        <color rgb="FF57BB8A"/>
        <color rgb="FFFFFFFF"/>
      </colorScale>
    </cfRule>
  </conditionalFormatting>
  <dataValidations count="3">
    <dataValidation type="date" allowBlank="1" showDropDown="1" showInputMessage="1" showErrorMessage="1" prompt="Päivämäärä - Merkitse päivämäärä muodossa 31.12.2021." sqref="D625">
      <formula1>44197</formula1>
      <formula2>44561</formula2>
    </dataValidation>
    <dataValidation type="date" allowBlank="1" showDropDown="1" showInputMessage="1" showErrorMessage="1" prompt="Päivämäärä - Merkitse päivämäärä muodossa 1.1.2021." sqref="C625">
      <formula1>44197</formula1>
      <formula2>44561</formula2>
    </dataValidation>
    <dataValidation type="list" allowBlank="1" showErrorMessage="1" sqref="E625:G625 I625:J625">
      <formula1>#REF!</formula1>
    </dataValidation>
  </dataValidations>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19">
        <x14:dataValidation type="list" allowBlank="1" showInputMessage="1" showErrorMessage="1">
          <x14:formula1>
            <xm:f>Muuttujat!$A$7:$A$9</xm:f>
          </x14:formula1>
          <xm:sqref>C3:C624</xm:sqref>
        </x14:dataValidation>
        <x14:dataValidation type="list" allowBlank="1" showInputMessage="1" showErrorMessage="1">
          <x14:formula1>
            <xm:f>Muuttujat!$D$7:$D$18</xm:f>
          </x14:formula1>
          <xm:sqref>I3:I624</xm:sqref>
        </x14:dataValidation>
        <x14:dataValidation type="list" allowBlank="1" showInputMessage="1" showErrorMessage="1">
          <x14:formula1>
            <xm:f>Muuttujat!$C$21:$C$25</xm:f>
          </x14:formula1>
          <xm:sqref>N3:N624</xm:sqref>
        </x14:dataValidation>
        <x14:dataValidation type="list" allowBlank="1" showInputMessage="1" showErrorMessage="1">
          <x14:formula1>
            <xm:f>Muuttujat!$E$7:$E$17</xm:f>
          </x14:formula1>
          <xm:sqref>J3:J624</xm:sqref>
        </x14:dataValidation>
        <x14:dataValidation type="list" allowBlank="1" showInputMessage="1" showErrorMessage="1">
          <x14:formula1>
            <xm:f>Muuttujat!$C$35:$C$46</xm:f>
          </x14:formula1>
          <xm:sqref>AH3:AH624</xm:sqref>
        </x14:dataValidation>
        <x14:dataValidation type="list" allowBlank="1" showInputMessage="1" showErrorMessage="1">
          <x14:formula1>
            <xm:f>Muuttujat!$D$21:$D$30</xm:f>
          </x14:formula1>
          <xm:sqref>AB3:AB624</xm:sqref>
        </x14:dataValidation>
        <x14:dataValidation type="list" allowBlank="1" showInputMessage="1" showErrorMessage="1">
          <x14:formula1>
            <xm:f>Muuttujat!$E$35:$E$39</xm:f>
          </x14:formula1>
          <xm:sqref>AJ3:AJ624</xm:sqref>
        </x14:dataValidation>
        <x14:dataValidation type="list" allowBlank="1" showErrorMessage="1">
          <x14:formula1>
            <xm:f>Muuttujat!$B$21:$B$25</xm:f>
          </x14:formula1>
          <xm:sqref>L3:L624</xm:sqref>
        </x14:dataValidation>
        <x14:dataValidation type="list" allowBlank="1" showInputMessage="1" showErrorMessage="1">
          <x14:formula1>
            <xm:f>Muuttujat!$D$35:$D$46</xm:f>
          </x14:formula1>
          <xm:sqref>AI3:AI624</xm:sqref>
        </x14:dataValidation>
        <x14:dataValidation type="list" allowBlank="1" showInputMessage="1" showErrorMessage="1">
          <x14:formula1>
            <xm:f>Muuttujat!$B$7:$B$9</xm:f>
          </x14:formula1>
          <xm:sqref>G3:G624</xm:sqref>
        </x14:dataValidation>
        <x14:dataValidation type="list" allowBlank="1" showErrorMessage="1">
          <x14:formula1>
            <xm:f>Muuttujat!$C$7:$C$17</xm:f>
          </x14:formula1>
          <xm:sqref>H3:H624</xm:sqref>
        </x14:dataValidation>
        <x14:dataValidation type="list" allowBlank="1" showErrorMessage="1">
          <x14:formula1>
            <xm:f>Muuttujat!$A$21:$A$32</xm:f>
          </x14:formula1>
          <xm:sqref>K3:K624</xm:sqref>
        </x14:dataValidation>
        <x14:dataValidation type="list" allowBlank="1" showInputMessage="1" showErrorMessage="1">
          <x14:formula1>
            <xm:f>Muuttujat!$A$35:$A$46</xm:f>
          </x14:formula1>
          <xm:sqref>AF3:AF624</xm:sqref>
        </x14:dataValidation>
        <x14:dataValidation type="list" allowBlank="1" showInputMessage="1" showErrorMessage="1">
          <x14:formula1>
            <xm:f>Muuttujat!$B$35:$B$46</xm:f>
          </x14:formula1>
          <xm:sqref>AG3:AG624</xm:sqref>
        </x14:dataValidation>
        <x14:dataValidation type="list" allowBlank="1" showInputMessage="1" showErrorMessage="1">
          <x14:formula1>
            <xm:f>Muuttujat!$A$49:$A$59</xm:f>
          </x14:formula1>
          <xm:sqref>AK3:AK624</xm:sqref>
        </x14:dataValidation>
        <x14:dataValidation type="list" allowBlank="1" showInputMessage="1" showErrorMessage="1">
          <x14:formula1>
            <xm:f>Muuttujat!$B$49:$B$59</xm:f>
          </x14:formula1>
          <xm:sqref>AL3:AL624</xm:sqref>
        </x14:dataValidation>
        <x14:dataValidation type="list" allowBlank="1" showInputMessage="1" showErrorMessage="1">
          <x14:formula1>
            <xm:f>Muuttujat!$C$49:$C$59</xm:f>
          </x14:formula1>
          <xm:sqref>AM3:AM624</xm:sqref>
        </x14:dataValidation>
        <x14:dataValidation type="list" allowBlank="1" showInputMessage="1" showErrorMessage="1">
          <x14:formula1>
            <xm:f>Muuttujat!$D$49:$D$59</xm:f>
          </x14:formula1>
          <xm:sqref>AN3:AN624</xm:sqref>
        </x14:dataValidation>
        <x14:dataValidation type="list" allowBlank="1" showInputMessage="1" showErrorMessage="1">
          <x14:formula1>
            <xm:f>Muuttujat!$E$49:$E$59</xm:f>
          </x14:formula1>
          <xm:sqref>AO3:AO624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I12" sqref="I12"/>
    </sheetView>
  </sheetViews>
  <sheetFormatPr defaultColWidth="8.88671875" defaultRowHeight="14.4" x14ac:dyDescent="0.3"/>
  <sheetData>
    <row r="1" spans="1:1" x14ac:dyDescent="0.3">
      <c r="A1" s="48" t="s">
        <v>487</v>
      </c>
    </row>
    <row r="3" spans="1:1" x14ac:dyDescent="0.3">
      <c r="A3" s="48" t="s">
        <v>488</v>
      </c>
    </row>
    <row r="4" spans="1:1" x14ac:dyDescent="0.3">
      <c r="A4" s="48" t="s">
        <v>489</v>
      </c>
    </row>
    <row r="5" spans="1:1" x14ac:dyDescent="0.3">
      <c r="A5" s="48" t="s">
        <v>490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96"/>
  <sheetViews>
    <sheetView workbookViewId="0">
      <pane ySplit="9" topLeftCell="A10" activePane="bottomLeft" state="frozen"/>
      <selection pane="bottomLeft" activeCell="B3" sqref="B3:C6"/>
    </sheetView>
  </sheetViews>
  <sheetFormatPr defaultColWidth="39" defaultRowHeight="14.4" x14ac:dyDescent="0.3"/>
  <cols>
    <col min="1" max="1" width="24.44140625" style="37" customWidth="1"/>
    <col min="2" max="2" width="77" style="45" customWidth="1"/>
    <col min="3" max="3" width="74.88671875" style="37" customWidth="1"/>
    <col min="4" max="4" width="85" style="37" customWidth="1"/>
    <col min="5" max="16384" width="39" style="37"/>
  </cols>
  <sheetData>
    <row r="1" spans="1:26" x14ac:dyDescent="0.3">
      <c r="A1" s="36" t="s">
        <v>82</v>
      </c>
      <c r="B1" s="36" t="s">
        <v>83</v>
      </c>
      <c r="C1" s="36"/>
    </row>
    <row r="2" spans="1:26" ht="8.1" customHeight="1" x14ac:dyDescent="0.3">
      <c r="A2" s="38"/>
      <c r="B2" s="39"/>
      <c r="C2" s="38"/>
      <c r="D2" s="38"/>
      <c r="E2" s="38"/>
    </row>
    <row r="3" spans="1:26" ht="32.1" customHeight="1" x14ac:dyDescent="0.3">
      <c r="A3" s="36" t="s">
        <v>84</v>
      </c>
      <c r="B3" s="566" t="s">
        <v>85</v>
      </c>
      <c r="C3" s="566"/>
      <c r="D3" s="556" t="s">
        <v>86</v>
      </c>
      <c r="E3" s="38"/>
    </row>
    <row r="4" spans="1:26" ht="18" x14ac:dyDescent="0.3">
      <c r="A4" s="201" t="s">
        <v>87</v>
      </c>
      <c r="B4" s="566"/>
      <c r="C4" s="566"/>
      <c r="D4" s="556"/>
      <c r="E4" s="38"/>
    </row>
    <row r="5" spans="1:26" ht="18" x14ac:dyDescent="0.3">
      <c r="A5" s="202" t="s">
        <v>88</v>
      </c>
      <c r="B5" s="566"/>
      <c r="C5" s="566"/>
      <c r="D5" s="556"/>
      <c r="E5" s="38"/>
    </row>
    <row r="6" spans="1:26" ht="28.8" x14ac:dyDescent="0.3">
      <c r="A6" s="203" t="s">
        <v>520</v>
      </c>
      <c r="B6" s="566"/>
      <c r="C6" s="566"/>
      <c r="D6" s="556"/>
      <c r="E6" s="38"/>
    </row>
    <row r="7" spans="1:26" ht="18" x14ac:dyDescent="0.3">
      <c r="A7" s="204" t="s">
        <v>89</v>
      </c>
      <c r="B7" s="567" t="s">
        <v>90</v>
      </c>
      <c r="C7" s="567"/>
      <c r="D7" s="556"/>
      <c r="E7" s="38"/>
    </row>
    <row r="8" spans="1:26" ht="18" x14ac:dyDescent="0.3">
      <c r="A8" s="38"/>
      <c r="B8" s="555" t="s">
        <v>91</v>
      </c>
      <c r="C8" s="555"/>
      <c r="D8" s="555"/>
      <c r="E8" s="38"/>
    </row>
    <row r="9" spans="1:26" s="50" customFormat="1" ht="36.6" thickBot="1" x14ac:dyDescent="0.35">
      <c r="A9" s="51" t="s">
        <v>92</v>
      </c>
      <c r="B9" s="52" t="s">
        <v>93</v>
      </c>
      <c r="C9" s="52" t="s">
        <v>94</v>
      </c>
      <c r="D9" s="88"/>
    </row>
    <row r="10" spans="1:26" ht="33.9" customHeight="1" thickBot="1" x14ac:dyDescent="0.35">
      <c r="A10" s="76" t="s">
        <v>2</v>
      </c>
      <c r="B10" s="77" t="s">
        <v>497</v>
      </c>
      <c r="C10" s="507" t="s">
        <v>95</v>
      </c>
      <c r="D10" s="104"/>
      <c r="E10" s="39"/>
      <c r="F10" s="39"/>
      <c r="G10" s="39"/>
      <c r="H10" s="39"/>
      <c r="I10" s="39"/>
      <c r="J10" s="39"/>
      <c r="K10" s="39"/>
      <c r="L10" s="39"/>
      <c r="M10" s="39"/>
      <c r="N10" s="39"/>
      <c r="O10" s="39"/>
      <c r="P10" s="39"/>
      <c r="Q10" s="39"/>
      <c r="R10" s="39"/>
      <c r="S10" s="39"/>
      <c r="T10" s="39"/>
      <c r="U10" s="39"/>
      <c r="V10" s="39"/>
      <c r="W10" s="39"/>
      <c r="X10" s="39"/>
      <c r="Y10" s="39"/>
      <c r="Z10" s="39"/>
    </row>
    <row r="11" spans="1:26" ht="29.4" thickBot="1" x14ac:dyDescent="0.35">
      <c r="A11" s="78" t="s">
        <v>3</v>
      </c>
      <c r="B11" s="79" t="s">
        <v>96</v>
      </c>
      <c r="C11" s="508"/>
      <c r="D11" s="104"/>
      <c r="E11" s="40"/>
      <c r="F11" s="40"/>
      <c r="G11" s="40"/>
      <c r="H11" s="40"/>
      <c r="I11" s="40"/>
      <c r="J11" s="40"/>
      <c r="K11" s="40"/>
      <c r="L11" s="41"/>
      <c r="M11" s="41"/>
      <c r="N11" s="41"/>
      <c r="O11" s="41"/>
      <c r="P11" s="41"/>
    </row>
    <row r="12" spans="1:26" ht="28.8" x14ac:dyDescent="0.3">
      <c r="A12" s="522" t="s">
        <v>4</v>
      </c>
      <c r="B12" s="568" t="s">
        <v>97</v>
      </c>
      <c r="C12" s="84" t="s">
        <v>492</v>
      </c>
      <c r="D12" s="89"/>
      <c r="E12" s="40"/>
      <c r="F12" s="40"/>
      <c r="G12" s="40"/>
      <c r="H12" s="40"/>
      <c r="I12" s="40"/>
      <c r="J12" s="40"/>
      <c r="K12" s="40"/>
      <c r="L12" s="42"/>
    </row>
    <row r="13" spans="1:26" ht="15.6" x14ac:dyDescent="0.3">
      <c r="A13" s="523"/>
      <c r="B13" s="569"/>
      <c r="C13" s="85" t="s">
        <v>98</v>
      </c>
      <c r="D13" s="90"/>
      <c r="E13" s="40"/>
      <c r="F13" s="40"/>
      <c r="G13" s="40"/>
      <c r="H13" s="40"/>
      <c r="I13" s="40"/>
      <c r="J13" s="40"/>
      <c r="K13" s="40"/>
      <c r="L13" s="42"/>
    </row>
    <row r="14" spans="1:26" ht="21" customHeight="1" thickBot="1" x14ac:dyDescent="0.35">
      <c r="A14" s="524"/>
      <c r="B14" s="570"/>
      <c r="C14" s="86" t="s">
        <v>99</v>
      </c>
      <c r="D14" s="91"/>
      <c r="E14" s="40"/>
      <c r="F14" s="40"/>
      <c r="G14" s="40"/>
      <c r="H14" s="40"/>
      <c r="I14" s="40"/>
      <c r="J14" s="40"/>
      <c r="K14" s="40"/>
      <c r="L14" s="42"/>
    </row>
    <row r="15" spans="1:26" ht="66.900000000000006" customHeight="1" thickBot="1" x14ac:dyDescent="0.35">
      <c r="A15" s="76" t="s">
        <v>5</v>
      </c>
      <c r="B15" s="205" t="s">
        <v>498</v>
      </c>
      <c r="C15" s="472" t="s">
        <v>499</v>
      </c>
      <c r="D15" s="92"/>
    </row>
    <row r="16" spans="1:26" ht="15" thickBot="1" x14ac:dyDescent="0.35">
      <c r="A16" s="78" t="s">
        <v>100</v>
      </c>
      <c r="B16" s="80" t="s">
        <v>101</v>
      </c>
      <c r="C16" s="293"/>
      <c r="D16" s="111"/>
    </row>
    <row r="17" spans="1:26" ht="29.4" thickBot="1" x14ac:dyDescent="0.35">
      <c r="A17" s="78" t="s">
        <v>102</v>
      </c>
      <c r="B17" s="80" t="s">
        <v>103</v>
      </c>
      <c r="C17" s="293"/>
      <c r="D17" s="111"/>
    </row>
    <row r="18" spans="1:26" x14ac:dyDescent="0.3">
      <c r="A18" s="525" t="s">
        <v>8</v>
      </c>
      <c r="B18" s="571" t="s">
        <v>104</v>
      </c>
      <c r="C18" s="206" t="s">
        <v>501</v>
      </c>
      <c r="D18" s="112"/>
    </row>
    <row r="19" spans="1:26" ht="32.1" customHeight="1" thickBot="1" x14ac:dyDescent="0.35">
      <c r="A19" s="526"/>
      <c r="B19" s="572"/>
      <c r="C19" s="210" t="s">
        <v>500</v>
      </c>
      <c r="D19" s="115"/>
    </row>
    <row r="20" spans="1:26" x14ac:dyDescent="0.3">
      <c r="A20" s="522" t="s">
        <v>9</v>
      </c>
      <c r="B20" s="557" t="s">
        <v>105</v>
      </c>
      <c r="C20" s="213" t="s">
        <v>106</v>
      </c>
      <c r="D20" s="112"/>
    </row>
    <row r="21" spans="1:26" ht="28.8" x14ac:dyDescent="0.3">
      <c r="A21" s="523"/>
      <c r="B21" s="558"/>
      <c r="C21" s="211" t="s">
        <v>107</v>
      </c>
      <c r="D21" s="113"/>
    </row>
    <row r="22" spans="1:26" ht="28.8" x14ac:dyDescent="0.3">
      <c r="A22" s="523"/>
      <c r="B22" s="558"/>
      <c r="C22" s="211" t="s">
        <v>108</v>
      </c>
      <c r="D22" s="113"/>
    </row>
    <row r="23" spans="1:26" ht="28.8" x14ac:dyDescent="0.3">
      <c r="A23" s="523"/>
      <c r="B23" s="558"/>
      <c r="C23" s="211" t="s">
        <v>109</v>
      </c>
      <c r="D23" s="113"/>
    </row>
    <row r="24" spans="1:26" ht="28.8" x14ac:dyDescent="0.3">
      <c r="A24" s="523"/>
      <c r="B24" s="558"/>
      <c r="C24" s="211" t="s">
        <v>110</v>
      </c>
      <c r="D24" s="113"/>
    </row>
    <row r="25" spans="1:26" ht="43.2" x14ac:dyDescent="0.3">
      <c r="A25" s="523"/>
      <c r="B25" s="558"/>
      <c r="C25" s="212" t="s">
        <v>111</v>
      </c>
      <c r="D25" s="113"/>
    </row>
    <row r="26" spans="1:26" ht="28.8" x14ac:dyDescent="0.3">
      <c r="A26" s="523"/>
      <c r="B26" s="558"/>
      <c r="C26" s="211" t="s">
        <v>112</v>
      </c>
      <c r="D26" s="113"/>
    </row>
    <row r="27" spans="1:26" ht="28.8" x14ac:dyDescent="0.3">
      <c r="A27" s="523"/>
      <c r="B27" s="558"/>
      <c r="C27" s="211" t="s">
        <v>113</v>
      </c>
      <c r="D27" s="113"/>
    </row>
    <row r="28" spans="1:26" x14ac:dyDescent="0.3">
      <c r="A28" s="523"/>
      <c r="B28" s="558"/>
      <c r="C28" s="211" t="s">
        <v>114</v>
      </c>
      <c r="D28" s="113"/>
    </row>
    <row r="29" spans="1:26" ht="15" thickBot="1" x14ac:dyDescent="0.35">
      <c r="A29" s="524"/>
      <c r="B29" s="559"/>
      <c r="C29" s="214" t="s">
        <v>115</v>
      </c>
      <c r="D29" s="114"/>
    </row>
    <row r="30" spans="1:26" ht="14.4" customHeight="1" x14ac:dyDescent="0.3">
      <c r="A30" s="525" t="s">
        <v>116</v>
      </c>
      <c r="B30" s="528" t="s">
        <v>117</v>
      </c>
      <c r="C30" s="217" t="s">
        <v>118</v>
      </c>
      <c r="D30" s="93"/>
      <c r="E30" s="39"/>
      <c r="F30" s="39"/>
      <c r="G30" s="39"/>
      <c r="H30" s="39"/>
      <c r="I30" s="39"/>
      <c r="J30" s="39"/>
      <c r="K30" s="39"/>
      <c r="L30" s="39"/>
      <c r="M30" s="39"/>
      <c r="N30" s="39"/>
      <c r="O30" s="39"/>
      <c r="P30" s="39"/>
      <c r="Q30" s="39"/>
      <c r="R30" s="39"/>
      <c r="S30" s="39"/>
      <c r="T30" s="39"/>
      <c r="U30" s="39"/>
      <c r="V30" s="39"/>
      <c r="W30" s="39"/>
      <c r="X30" s="39"/>
      <c r="Y30" s="39"/>
      <c r="Z30" s="39"/>
    </row>
    <row r="31" spans="1:26" ht="28.8" x14ac:dyDescent="0.3">
      <c r="A31" s="526"/>
      <c r="B31" s="529"/>
      <c r="C31" s="207" t="s">
        <v>119</v>
      </c>
      <c r="D31" s="94"/>
      <c r="E31" s="39"/>
      <c r="F31" s="39"/>
      <c r="G31" s="39"/>
      <c r="H31" s="39"/>
      <c r="I31" s="39"/>
      <c r="J31" s="39"/>
      <c r="K31" s="39"/>
      <c r="L31" s="39"/>
      <c r="M31" s="39"/>
      <c r="N31" s="39"/>
      <c r="O31" s="39"/>
      <c r="P31" s="39"/>
      <c r="Q31" s="39"/>
      <c r="R31" s="39"/>
      <c r="S31" s="39"/>
      <c r="T31" s="39"/>
      <c r="U31" s="39"/>
      <c r="V31" s="39"/>
      <c r="W31" s="39"/>
      <c r="X31" s="39"/>
      <c r="Y31" s="39"/>
      <c r="Z31" s="39"/>
    </row>
    <row r="32" spans="1:26" ht="28.8" x14ac:dyDescent="0.3">
      <c r="A32" s="526"/>
      <c r="B32" s="529"/>
      <c r="C32" s="208" t="s">
        <v>120</v>
      </c>
      <c r="D32" s="94"/>
      <c r="E32" s="39"/>
      <c r="F32" s="39"/>
      <c r="G32" s="39"/>
      <c r="H32" s="39"/>
      <c r="I32" s="39"/>
      <c r="J32" s="39"/>
      <c r="K32" s="39"/>
      <c r="L32" s="39"/>
      <c r="M32" s="39"/>
      <c r="N32" s="39"/>
      <c r="O32" s="39"/>
      <c r="P32" s="39"/>
      <c r="Q32" s="39"/>
      <c r="R32" s="39"/>
      <c r="S32" s="39"/>
      <c r="T32" s="39"/>
      <c r="U32" s="39"/>
      <c r="V32" s="39"/>
      <c r="W32" s="39"/>
      <c r="X32" s="39"/>
      <c r="Y32" s="39"/>
      <c r="Z32" s="39"/>
    </row>
    <row r="33" spans="1:26" ht="28.8" x14ac:dyDescent="0.3">
      <c r="A33" s="526"/>
      <c r="B33" s="529"/>
      <c r="C33" s="207" t="s">
        <v>121</v>
      </c>
      <c r="D33" s="94"/>
      <c r="E33" s="39"/>
      <c r="F33" s="39"/>
      <c r="G33" s="39"/>
      <c r="H33" s="39"/>
      <c r="I33" s="39"/>
      <c r="J33" s="39"/>
      <c r="K33" s="39"/>
      <c r="L33" s="39"/>
      <c r="M33" s="39"/>
      <c r="N33" s="39"/>
      <c r="O33" s="39"/>
      <c r="P33" s="39"/>
      <c r="Q33" s="39"/>
      <c r="R33" s="39"/>
      <c r="S33" s="39"/>
      <c r="T33" s="39"/>
      <c r="U33" s="39"/>
      <c r="V33" s="39"/>
      <c r="W33" s="39"/>
      <c r="X33" s="39"/>
      <c r="Y33" s="39"/>
      <c r="Z33" s="39"/>
    </row>
    <row r="34" spans="1:26" ht="57.6" x14ac:dyDescent="0.3">
      <c r="A34" s="526"/>
      <c r="B34" s="529"/>
      <c r="C34" s="207" t="s">
        <v>122</v>
      </c>
      <c r="D34" s="94"/>
      <c r="E34" s="39"/>
      <c r="F34" s="39"/>
      <c r="G34" s="39"/>
      <c r="H34" s="39"/>
      <c r="I34" s="39"/>
      <c r="J34" s="39"/>
      <c r="K34" s="39"/>
      <c r="L34" s="39"/>
      <c r="M34" s="39"/>
      <c r="N34" s="39"/>
      <c r="O34" s="39"/>
      <c r="P34" s="39"/>
      <c r="Q34" s="39"/>
      <c r="R34" s="39"/>
      <c r="S34" s="39"/>
      <c r="T34" s="39"/>
      <c r="U34" s="39"/>
      <c r="V34" s="39"/>
      <c r="W34" s="39"/>
      <c r="X34" s="39"/>
      <c r="Y34" s="39"/>
      <c r="Z34" s="39"/>
    </row>
    <row r="35" spans="1:26" ht="28.8" x14ac:dyDescent="0.3">
      <c r="A35" s="526"/>
      <c r="B35" s="529"/>
      <c r="C35" s="209" t="s">
        <v>123</v>
      </c>
      <c r="D35" s="94"/>
      <c r="E35" s="39"/>
      <c r="F35" s="39"/>
      <c r="G35" s="39"/>
      <c r="H35" s="39"/>
      <c r="I35" s="39"/>
      <c r="J35" s="39"/>
      <c r="K35" s="39"/>
      <c r="L35" s="39"/>
      <c r="M35" s="39"/>
      <c r="N35" s="39"/>
      <c r="O35" s="39"/>
      <c r="P35" s="39"/>
      <c r="Q35" s="39"/>
      <c r="R35" s="39"/>
      <c r="S35" s="39"/>
      <c r="T35" s="39"/>
      <c r="U35" s="39"/>
      <c r="V35" s="39"/>
      <c r="W35" s="39"/>
      <c r="X35" s="39"/>
      <c r="Y35" s="39"/>
      <c r="Z35" s="39"/>
    </row>
    <row r="36" spans="1:26" x14ac:dyDescent="0.3">
      <c r="A36" s="526"/>
      <c r="B36" s="529"/>
      <c r="C36" s="209" t="s">
        <v>124</v>
      </c>
      <c r="D36" s="94"/>
      <c r="E36" s="39"/>
      <c r="F36" s="39"/>
      <c r="G36" s="39"/>
      <c r="H36" s="39"/>
      <c r="I36" s="39"/>
      <c r="J36" s="39"/>
      <c r="K36" s="39"/>
      <c r="L36" s="39"/>
      <c r="M36" s="39"/>
      <c r="N36" s="39"/>
      <c r="O36" s="39"/>
      <c r="P36" s="39"/>
      <c r="Q36" s="39"/>
      <c r="R36" s="39"/>
      <c r="S36" s="39"/>
      <c r="T36" s="39"/>
      <c r="U36" s="39"/>
      <c r="V36" s="39"/>
      <c r="W36" s="39"/>
      <c r="X36" s="39"/>
      <c r="Y36" s="39"/>
      <c r="Z36" s="39"/>
    </row>
    <row r="37" spans="1:26" x14ac:dyDescent="0.3">
      <c r="A37" s="526"/>
      <c r="B37" s="529"/>
      <c r="C37" s="209" t="s">
        <v>125</v>
      </c>
      <c r="D37" s="94"/>
      <c r="E37" s="39"/>
      <c r="F37" s="39"/>
      <c r="G37" s="39"/>
      <c r="H37" s="39"/>
      <c r="I37" s="39"/>
      <c r="J37" s="39"/>
      <c r="K37" s="39"/>
      <c r="L37" s="39"/>
      <c r="M37" s="39"/>
      <c r="N37" s="39"/>
      <c r="O37" s="39"/>
      <c r="P37" s="39"/>
      <c r="Q37" s="39"/>
      <c r="R37" s="39"/>
      <c r="S37" s="39"/>
      <c r="T37" s="39"/>
      <c r="U37" s="39"/>
      <c r="V37" s="39"/>
      <c r="W37" s="39"/>
      <c r="X37" s="39"/>
      <c r="Y37" s="39"/>
      <c r="Z37" s="39"/>
    </row>
    <row r="38" spans="1:26" ht="43.2" x14ac:dyDescent="0.3">
      <c r="A38" s="526"/>
      <c r="B38" s="529"/>
      <c r="C38" s="207" t="s">
        <v>126</v>
      </c>
      <c r="D38" s="94"/>
      <c r="E38" s="39"/>
      <c r="F38" s="39"/>
      <c r="G38" s="39"/>
      <c r="H38" s="39"/>
      <c r="I38" s="39"/>
      <c r="J38" s="39"/>
      <c r="K38" s="39"/>
      <c r="L38" s="39"/>
      <c r="M38" s="39"/>
      <c r="N38" s="39"/>
      <c r="O38" s="39"/>
      <c r="P38" s="39"/>
      <c r="Q38" s="39"/>
      <c r="R38" s="39"/>
      <c r="S38" s="39"/>
      <c r="T38" s="39"/>
      <c r="U38" s="39"/>
      <c r="V38" s="39"/>
      <c r="W38" s="39"/>
      <c r="X38" s="39"/>
      <c r="Y38" s="39"/>
      <c r="Z38" s="39"/>
    </row>
    <row r="39" spans="1:26" ht="28.8" x14ac:dyDescent="0.3">
      <c r="A39" s="526"/>
      <c r="B39" s="529"/>
      <c r="C39" s="207" t="s">
        <v>127</v>
      </c>
      <c r="D39" s="94"/>
      <c r="E39" s="39"/>
      <c r="F39" s="39"/>
      <c r="G39" s="39"/>
      <c r="H39" s="39"/>
      <c r="I39" s="39"/>
      <c r="J39" s="39"/>
      <c r="K39" s="39"/>
      <c r="L39" s="39"/>
      <c r="M39" s="39"/>
      <c r="N39" s="39"/>
      <c r="O39" s="39"/>
      <c r="P39" s="39"/>
      <c r="Q39" s="39"/>
      <c r="R39" s="39"/>
      <c r="S39" s="39"/>
      <c r="T39" s="39"/>
      <c r="U39" s="39"/>
      <c r="V39" s="39"/>
      <c r="W39" s="39"/>
      <c r="X39" s="39"/>
      <c r="Y39" s="39"/>
      <c r="Z39" s="39"/>
    </row>
    <row r="40" spans="1:26" ht="43.8" thickBot="1" x14ac:dyDescent="0.35">
      <c r="A40" s="527"/>
      <c r="B40" s="530"/>
      <c r="C40" s="218" t="s">
        <v>128</v>
      </c>
      <c r="D40" s="95"/>
      <c r="E40" s="39"/>
      <c r="F40" s="39"/>
      <c r="G40" s="39"/>
      <c r="H40" s="39"/>
      <c r="I40" s="39"/>
      <c r="J40" s="39"/>
      <c r="K40" s="39"/>
      <c r="L40" s="39"/>
      <c r="M40" s="39"/>
      <c r="N40" s="39"/>
      <c r="O40" s="39"/>
      <c r="P40" s="39"/>
      <c r="Q40" s="39"/>
      <c r="R40" s="39"/>
      <c r="S40" s="39"/>
      <c r="T40" s="39"/>
      <c r="U40" s="39"/>
      <c r="V40" s="39"/>
      <c r="W40" s="39"/>
      <c r="X40" s="39"/>
      <c r="Y40" s="39"/>
      <c r="Z40" s="39"/>
    </row>
    <row r="41" spans="1:26" x14ac:dyDescent="0.3">
      <c r="A41" s="560" t="s">
        <v>11</v>
      </c>
      <c r="B41" s="563" t="s">
        <v>129</v>
      </c>
      <c r="C41" s="216" t="s">
        <v>130</v>
      </c>
      <c r="D41" s="93"/>
      <c r="E41" s="39"/>
      <c r="F41" s="39"/>
      <c r="G41" s="39"/>
      <c r="H41" s="39"/>
      <c r="I41" s="39"/>
      <c r="J41" s="39"/>
      <c r="K41" s="39"/>
      <c r="L41" s="39"/>
      <c r="M41" s="39"/>
      <c r="N41" s="39"/>
      <c r="O41" s="39"/>
      <c r="P41" s="39"/>
      <c r="Q41" s="39"/>
      <c r="R41" s="39"/>
      <c r="S41" s="39"/>
      <c r="T41" s="39"/>
      <c r="U41" s="39"/>
      <c r="V41" s="39"/>
      <c r="W41" s="39"/>
      <c r="X41" s="39"/>
      <c r="Y41" s="39"/>
      <c r="Z41" s="39"/>
    </row>
    <row r="42" spans="1:26" x14ac:dyDescent="0.3">
      <c r="A42" s="561"/>
      <c r="B42" s="564"/>
      <c r="C42" s="215" t="s">
        <v>131</v>
      </c>
      <c r="D42" s="94"/>
      <c r="E42" s="39"/>
      <c r="F42" s="39"/>
      <c r="G42" s="39"/>
      <c r="H42" s="39"/>
      <c r="I42" s="39"/>
      <c r="J42" s="39"/>
      <c r="K42" s="39"/>
      <c r="L42" s="39"/>
      <c r="M42" s="39"/>
      <c r="N42" s="39"/>
      <c r="O42" s="39"/>
      <c r="P42" s="39"/>
      <c r="Q42" s="39"/>
      <c r="R42" s="39"/>
      <c r="S42" s="39"/>
      <c r="T42" s="39"/>
      <c r="U42" s="39"/>
      <c r="V42" s="39"/>
      <c r="W42" s="39"/>
      <c r="X42" s="39"/>
      <c r="Y42" s="39"/>
      <c r="Z42" s="39"/>
    </row>
    <row r="43" spans="1:26" x14ac:dyDescent="0.3">
      <c r="A43" s="561"/>
      <c r="B43" s="564"/>
      <c r="C43" s="215" t="s">
        <v>132</v>
      </c>
      <c r="D43" s="94"/>
      <c r="E43" s="39"/>
      <c r="F43" s="39"/>
      <c r="G43" s="39"/>
      <c r="H43" s="39"/>
      <c r="I43" s="39"/>
      <c r="J43" s="39"/>
      <c r="K43" s="39"/>
      <c r="L43" s="39"/>
      <c r="M43" s="39"/>
      <c r="N43" s="39"/>
      <c r="O43" s="39"/>
      <c r="P43" s="39"/>
      <c r="Q43" s="39"/>
      <c r="R43" s="39"/>
      <c r="S43" s="39"/>
      <c r="T43" s="39"/>
      <c r="U43" s="39"/>
      <c r="V43" s="39"/>
      <c r="W43" s="39"/>
      <c r="X43" s="39"/>
      <c r="Y43" s="39"/>
      <c r="Z43" s="39"/>
    </row>
    <row r="44" spans="1:26" x14ac:dyDescent="0.3">
      <c r="A44" s="561"/>
      <c r="B44" s="564"/>
      <c r="C44" s="215" t="s">
        <v>133</v>
      </c>
      <c r="D44" s="94"/>
      <c r="E44" s="39"/>
      <c r="F44" s="39"/>
      <c r="G44" s="39"/>
      <c r="H44" s="39"/>
      <c r="I44" s="39"/>
      <c r="J44" s="39"/>
      <c r="K44" s="39"/>
      <c r="L44" s="39"/>
      <c r="M44" s="39"/>
      <c r="N44" s="39"/>
      <c r="O44" s="39"/>
      <c r="P44" s="39"/>
      <c r="Q44" s="39"/>
      <c r="R44" s="39"/>
      <c r="S44" s="39"/>
      <c r="T44" s="39"/>
      <c r="U44" s="39"/>
      <c r="V44" s="39"/>
      <c r="W44" s="39"/>
      <c r="X44" s="39"/>
      <c r="Y44" s="39"/>
      <c r="Z44" s="39"/>
    </row>
    <row r="45" spans="1:26" x14ac:dyDescent="0.3">
      <c r="A45" s="561"/>
      <c r="B45" s="564"/>
      <c r="C45" s="215" t="s">
        <v>134</v>
      </c>
      <c r="D45" s="94"/>
      <c r="E45" s="39"/>
      <c r="F45" s="39"/>
      <c r="G45" s="39"/>
      <c r="H45" s="39"/>
      <c r="I45" s="39"/>
      <c r="J45" s="39"/>
      <c r="K45" s="39"/>
      <c r="L45" s="39"/>
      <c r="M45" s="39"/>
      <c r="N45" s="39"/>
      <c r="O45" s="39"/>
      <c r="P45" s="39"/>
      <c r="Q45" s="39"/>
      <c r="R45" s="39"/>
      <c r="S45" s="39"/>
      <c r="T45" s="39"/>
      <c r="U45" s="39"/>
      <c r="V45" s="39"/>
      <c r="W45" s="39"/>
      <c r="X45" s="39"/>
      <c r="Y45" s="39"/>
      <c r="Z45" s="39"/>
    </row>
    <row r="46" spans="1:26" x14ac:dyDescent="0.3">
      <c r="A46" s="561"/>
      <c r="B46" s="564"/>
      <c r="C46" s="215" t="s">
        <v>135</v>
      </c>
      <c r="D46" s="94"/>
      <c r="E46" s="39"/>
      <c r="F46" s="39"/>
      <c r="G46" s="39"/>
      <c r="H46" s="39"/>
      <c r="I46" s="39"/>
      <c r="J46" s="39"/>
      <c r="K46" s="39"/>
      <c r="L46" s="39"/>
      <c r="M46" s="39"/>
      <c r="N46" s="39"/>
      <c r="O46" s="39"/>
      <c r="P46" s="39"/>
      <c r="Q46" s="39"/>
      <c r="R46" s="39"/>
      <c r="S46" s="39"/>
      <c r="T46" s="39"/>
      <c r="U46" s="39"/>
      <c r="V46" s="39"/>
      <c r="W46" s="39"/>
      <c r="X46" s="39"/>
      <c r="Y46" s="39"/>
      <c r="Z46" s="39"/>
    </row>
    <row r="47" spans="1:26" x14ac:dyDescent="0.3">
      <c r="A47" s="561"/>
      <c r="B47" s="564"/>
      <c r="C47" s="215" t="s">
        <v>136</v>
      </c>
      <c r="D47" s="94"/>
      <c r="E47" s="39"/>
      <c r="F47" s="39"/>
      <c r="G47" s="39"/>
      <c r="H47" s="39"/>
      <c r="I47" s="39"/>
      <c r="J47" s="39"/>
      <c r="K47" s="39"/>
      <c r="L47" s="39"/>
      <c r="M47" s="39"/>
      <c r="N47" s="39"/>
      <c r="O47" s="39"/>
      <c r="P47" s="39"/>
      <c r="Q47" s="39"/>
      <c r="R47" s="39"/>
      <c r="S47" s="39"/>
      <c r="T47" s="39"/>
      <c r="U47" s="39"/>
      <c r="V47" s="39"/>
      <c r="W47" s="39"/>
      <c r="X47" s="39"/>
      <c r="Y47" s="39"/>
      <c r="Z47" s="39"/>
    </row>
    <row r="48" spans="1:26" x14ac:dyDescent="0.3">
      <c r="A48" s="561"/>
      <c r="B48" s="564"/>
      <c r="C48" s="215" t="s">
        <v>137</v>
      </c>
      <c r="D48" s="94"/>
      <c r="E48" s="39"/>
      <c r="F48" s="39"/>
      <c r="G48" s="39"/>
      <c r="H48" s="39"/>
      <c r="I48" s="39"/>
      <c r="J48" s="39"/>
      <c r="K48" s="39"/>
      <c r="L48" s="39"/>
      <c r="M48" s="39"/>
      <c r="N48" s="39"/>
      <c r="O48" s="39"/>
      <c r="P48" s="39"/>
      <c r="Q48" s="39"/>
      <c r="R48" s="39"/>
      <c r="S48" s="39"/>
      <c r="T48" s="39"/>
      <c r="U48" s="39"/>
      <c r="V48" s="39"/>
      <c r="W48" s="39"/>
      <c r="X48" s="39"/>
      <c r="Y48" s="39"/>
      <c r="Z48" s="39"/>
    </row>
    <row r="49" spans="1:26" x14ac:dyDescent="0.3">
      <c r="A49" s="561"/>
      <c r="B49" s="564"/>
      <c r="C49" s="215" t="s">
        <v>138</v>
      </c>
      <c r="D49" s="94"/>
      <c r="E49" s="39"/>
      <c r="F49" s="39"/>
      <c r="G49" s="39"/>
      <c r="H49" s="39"/>
      <c r="I49" s="39"/>
      <c r="J49" s="39"/>
      <c r="K49" s="39"/>
      <c r="L49" s="39"/>
      <c r="M49" s="39"/>
      <c r="N49" s="39"/>
      <c r="O49" s="39"/>
      <c r="P49" s="39"/>
      <c r="Q49" s="39"/>
      <c r="R49" s="39"/>
      <c r="S49" s="39"/>
      <c r="T49" s="39"/>
      <c r="U49" s="39"/>
      <c r="V49" s="39"/>
      <c r="W49" s="39"/>
      <c r="X49" s="39"/>
      <c r="Y49" s="39"/>
      <c r="Z49" s="39"/>
    </row>
    <row r="50" spans="1:26" x14ac:dyDescent="0.3">
      <c r="A50" s="561"/>
      <c r="B50" s="564"/>
      <c r="C50" s="215" t="s">
        <v>139</v>
      </c>
      <c r="D50" s="94"/>
      <c r="E50" s="39"/>
      <c r="F50" s="39"/>
      <c r="G50" s="39"/>
      <c r="H50" s="39"/>
      <c r="I50" s="39"/>
      <c r="J50" s="39"/>
      <c r="K50" s="39"/>
      <c r="L50" s="39"/>
      <c r="M50" s="39"/>
      <c r="N50" s="39"/>
      <c r="O50" s="39"/>
      <c r="P50" s="39"/>
      <c r="Q50" s="39"/>
      <c r="R50" s="39"/>
      <c r="S50" s="39"/>
      <c r="T50" s="39"/>
      <c r="U50" s="39"/>
      <c r="V50" s="39"/>
      <c r="W50" s="39"/>
      <c r="X50" s="39"/>
      <c r="Y50" s="39"/>
      <c r="Z50" s="39"/>
    </row>
    <row r="51" spans="1:26" ht="15" thickBot="1" x14ac:dyDescent="0.35">
      <c r="A51" s="562"/>
      <c r="B51" s="565"/>
      <c r="C51" s="220" t="s">
        <v>140</v>
      </c>
      <c r="D51" s="103"/>
      <c r="E51" s="39"/>
      <c r="F51" s="39"/>
      <c r="G51" s="39"/>
      <c r="H51" s="39"/>
      <c r="I51" s="39"/>
      <c r="J51" s="39"/>
      <c r="K51" s="39"/>
      <c r="L51" s="39"/>
      <c r="M51" s="39"/>
      <c r="N51" s="39"/>
      <c r="O51" s="39"/>
      <c r="P51" s="39"/>
      <c r="Q51" s="39"/>
      <c r="R51" s="39"/>
      <c r="S51" s="39"/>
      <c r="T51" s="39"/>
      <c r="U51" s="39"/>
      <c r="V51" s="39"/>
      <c r="W51" s="39"/>
      <c r="X51" s="39"/>
      <c r="Y51" s="39"/>
      <c r="Z51" s="39"/>
    </row>
    <row r="52" spans="1:26" x14ac:dyDescent="0.3">
      <c r="A52" s="522" t="s">
        <v>12</v>
      </c>
      <c r="B52" s="519" t="s">
        <v>141</v>
      </c>
      <c r="C52" s="294" t="s">
        <v>511</v>
      </c>
      <c r="D52" s="112"/>
    </row>
    <row r="53" spans="1:26" x14ac:dyDescent="0.3">
      <c r="A53" s="523"/>
      <c r="B53" s="520"/>
      <c r="C53" s="295" t="s">
        <v>512</v>
      </c>
      <c r="D53" s="113"/>
    </row>
    <row r="54" spans="1:26" x14ac:dyDescent="0.3">
      <c r="A54" s="523"/>
      <c r="B54" s="520"/>
      <c r="C54" s="295" t="s">
        <v>513</v>
      </c>
      <c r="D54" s="113"/>
    </row>
    <row r="55" spans="1:26" x14ac:dyDescent="0.3">
      <c r="A55" s="523"/>
      <c r="B55" s="520"/>
      <c r="C55" s="295" t="s">
        <v>514</v>
      </c>
      <c r="D55" s="113"/>
    </row>
    <row r="56" spans="1:26" x14ac:dyDescent="0.3">
      <c r="A56" s="523"/>
      <c r="B56" s="520"/>
      <c r="C56" s="295" t="s">
        <v>515</v>
      </c>
      <c r="D56" s="113"/>
    </row>
    <row r="57" spans="1:26" x14ac:dyDescent="0.3">
      <c r="A57" s="523"/>
      <c r="B57" s="520"/>
      <c r="C57" s="295" t="s">
        <v>144</v>
      </c>
      <c r="D57" s="113"/>
    </row>
    <row r="58" spans="1:26" x14ac:dyDescent="0.3">
      <c r="A58" s="523"/>
      <c r="B58" s="520"/>
      <c r="C58" s="295" t="s">
        <v>145</v>
      </c>
      <c r="D58" s="113"/>
    </row>
    <row r="59" spans="1:26" x14ac:dyDescent="0.3">
      <c r="A59" s="523"/>
      <c r="B59" s="520"/>
      <c r="C59" s="295" t="s">
        <v>146</v>
      </c>
      <c r="D59" s="113"/>
    </row>
    <row r="60" spans="1:26" x14ac:dyDescent="0.3">
      <c r="A60" s="523"/>
      <c r="B60" s="520"/>
      <c r="C60" s="295" t="s">
        <v>147</v>
      </c>
      <c r="D60" s="113"/>
    </row>
    <row r="61" spans="1:26" x14ac:dyDescent="0.3">
      <c r="A61" s="523"/>
      <c r="B61" s="520"/>
      <c r="C61" s="295" t="s">
        <v>148</v>
      </c>
      <c r="D61" s="113"/>
    </row>
    <row r="62" spans="1:26" ht="15" thickBot="1" x14ac:dyDescent="0.35">
      <c r="A62" s="524"/>
      <c r="B62" s="521"/>
      <c r="C62" s="296" t="s">
        <v>149</v>
      </c>
      <c r="D62" s="114"/>
    </row>
    <row r="63" spans="1:26" x14ac:dyDescent="0.3">
      <c r="A63" s="509" t="s">
        <v>150</v>
      </c>
      <c r="B63" s="511" t="s">
        <v>151</v>
      </c>
      <c r="C63" s="297" t="s">
        <v>502</v>
      </c>
      <c r="D63" s="221"/>
    </row>
    <row r="64" spans="1:26" x14ac:dyDescent="0.3">
      <c r="A64" s="509"/>
      <c r="B64" s="511"/>
      <c r="C64" s="298" t="s">
        <v>49</v>
      </c>
      <c r="D64" s="116"/>
    </row>
    <row r="65" spans="1:4" x14ac:dyDescent="0.3">
      <c r="A65" s="509"/>
      <c r="B65" s="511"/>
      <c r="C65" s="298" t="s">
        <v>503</v>
      </c>
      <c r="D65" s="116"/>
    </row>
    <row r="66" spans="1:4" ht="15" thickBot="1" x14ac:dyDescent="0.35">
      <c r="A66" s="510"/>
      <c r="B66" s="512"/>
      <c r="C66" s="299" t="s">
        <v>504</v>
      </c>
      <c r="D66" s="117"/>
    </row>
    <row r="67" spans="1:4" ht="29.4" thickBot="1" x14ac:dyDescent="0.35">
      <c r="A67" s="105" t="s">
        <v>14</v>
      </c>
      <c r="B67" s="106" t="s">
        <v>516</v>
      </c>
      <c r="C67" s="109"/>
      <c r="D67" s="110"/>
    </row>
    <row r="68" spans="1:4" x14ac:dyDescent="0.3">
      <c r="A68" s="531" t="s">
        <v>15</v>
      </c>
      <c r="B68" s="517" t="s">
        <v>153</v>
      </c>
      <c r="C68" s="300" t="s">
        <v>75</v>
      </c>
      <c r="D68" s="112"/>
    </row>
    <row r="69" spans="1:4" x14ac:dyDescent="0.3">
      <c r="A69" s="532"/>
      <c r="B69" s="518"/>
      <c r="C69" s="200" t="s">
        <v>154</v>
      </c>
      <c r="D69" s="113"/>
    </row>
    <row r="70" spans="1:4" x14ac:dyDescent="0.3">
      <c r="A70" s="532"/>
      <c r="B70" s="518"/>
      <c r="C70" s="301" t="s">
        <v>70</v>
      </c>
      <c r="D70" s="113"/>
    </row>
    <row r="71" spans="1:4" ht="15" thickBot="1" x14ac:dyDescent="0.35">
      <c r="A71" s="533"/>
      <c r="B71" s="534"/>
      <c r="C71" s="302" t="s">
        <v>155</v>
      </c>
      <c r="D71" s="114"/>
    </row>
    <row r="72" spans="1:4" ht="43.8" thickBot="1" x14ac:dyDescent="0.35">
      <c r="A72" s="107" t="s">
        <v>16</v>
      </c>
      <c r="B72" s="108" t="s">
        <v>156</v>
      </c>
      <c r="C72" s="303" t="s">
        <v>505</v>
      </c>
      <c r="D72" s="118"/>
    </row>
    <row r="73" spans="1:4" ht="15" thickBot="1" x14ac:dyDescent="0.35">
      <c r="A73" s="78" t="s">
        <v>17</v>
      </c>
      <c r="B73" s="80" t="s">
        <v>506</v>
      </c>
      <c r="C73" s="293"/>
      <c r="D73" s="111" t="s">
        <v>157</v>
      </c>
    </row>
    <row r="74" spans="1:4" ht="29.4" thickBot="1" x14ac:dyDescent="0.35">
      <c r="A74" s="78" t="s">
        <v>18</v>
      </c>
      <c r="B74" s="96" t="s">
        <v>507</v>
      </c>
      <c r="C74" s="222" t="s">
        <v>158</v>
      </c>
      <c r="D74" s="111"/>
    </row>
    <row r="75" spans="1:4" ht="43.8" thickBot="1" x14ac:dyDescent="0.35">
      <c r="A75" s="78" t="s">
        <v>159</v>
      </c>
      <c r="B75" s="80" t="s">
        <v>517</v>
      </c>
      <c r="C75" s="293"/>
      <c r="D75" s="111"/>
    </row>
    <row r="76" spans="1:4" ht="43.8" thickBot="1" x14ac:dyDescent="0.35">
      <c r="A76" s="304" t="s">
        <v>20</v>
      </c>
      <c r="B76" s="97" t="s">
        <v>160</v>
      </c>
      <c r="C76" s="305"/>
      <c r="D76" s="111"/>
    </row>
    <row r="77" spans="1:4" ht="58.2" thickBot="1" x14ac:dyDescent="0.35">
      <c r="A77" s="76" t="s">
        <v>161</v>
      </c>
      <c r="B77" s="194" t="s">
        <v>162</v>
      </c>
      <c r="C77" s="195"/>
      <c r="D77" s="111"/>
    </row>
    <row r="78" spans="1:4" x14ac:dyDescent="0.3">
      <c r="A78" s="98" t="s">
        <v>22</v>
      </c>
      <c r="B78" s="81" t="s">
        <v>508</v>
      </c>
      <c r="C78" s="513" t="s">
        <v>510</v>
      </c>
      <c r="D78" s="112"/>
    </row>
    <row r="79" spans="1:4" ht="21" customHeight="1" thickBot="1" x14ac:dyDescent="0.35">
      <c r="A79" s="474" t="s">
        <v>23</v>
      </c>
      <c r="B79" s="82" t="s">
        <v>509</v>
      </c>
      <c r="C79" s="514"/>
      <c r="D79" s="113"/>
    </row>
    <row r="80" spans="1:4" ht="28.8" x14ac:dyDescent="0.3">
      <c r="A80" s="476" t="s">
        <v>25</v>
      </c>
      <c r="B80" s="473" t="s">
        <v>163</v>
      </c>
      <c r="C80" s="306"/>
      <c r="D80" s="112"/>
    </row>
    <row r="81" spans="1:4" ht="29.4" thickBot="1" x14ac:dyDescent="0.35">
      <c r="A81" s="476" t="s">
        <v>164</v>
      </c>
      <c r="B81" s="475" t="s">
        <v>165</v>
      </c>
      <c r="C81" s="307"/>
      <c r="D81" s="114"/>
    </row>
    <row r="82" spans="1:4" x14ac:dyDescent="0.3">
      <c r="A82" s="526" t="s">
        <v>29</v>
      </c>
      <c r="B82" s="571" t="s">
        <v>166</v>
      </c>
      <c r="C82" s="206" t="s">
        <v>51</v>
      </c>
      <c r="D82" s="112"/>
    </row>
    <row r="83" spans="1:4" x14ac:dyDescent="0.3">
      <c r="A83" s="526"/>
      <c r="B83" s="572"/>
      <c r="C83" s="308" t="s">
        <v>80</v>
      </c>
      <c r="D83" s="113"/>
    </row>
    <row r="84" spans="1:4" x14ac:dyDescent="0.3">
      <c r="A84" s="526"/>
      <c r="B84" s="572"/>
      <c r="C84" s="308" t="s">
        <v>167</v>
      </c>
      <c r="D84" s="113"/>
    </row>
    <row r="85" spans="1:4" x14ac:dyDescent="0.3">
      <c r="A85" s="526"/>
      <c r="B85" s="572"/>
      <c r="C85" s="308" t="s">
        <v>168</v>
      </c>
      <c r="D85" s="113"/>
    </row>
    <row r="86" spans="1:4" x14ac:dyDescent="0.3">
      <c r="A86" s="526"/>
      <c r="B86" s="572"/>
      <c r="C86" s="308" t="s">
        <v>169</v>
      </c>
      <c r="D86" s="113"/>
    </row>
    <row r="87" spans="1:4" x14ac:dyDescent="0.3">
      <c r="A87" s="526"/>
      <c r="B87" s="572"/>
      <c r="C87" s="308" t="s">
        <v>170</v>
      </c>
      <c r="D87" s="113"/>
    </row>
    <row r="88" spans="1:4" x14ac:dyDescent="0.3">
      <c r="A88" s="526"/>
      <c r="B88" s="572"/>
      <c r="C88" s="308" t="s">
        <v>171</v>
      </c>
      <c r="D88" s="113"/>
    </row>
    <row r="89" spans="1:4" x14ac:dyDescent="0.3">
      <c r="A89" s="526"/>
      <c r="B89" s="572"/>
      <c r="C89" s="308" t="s">
        <v>172</v>
      </c>
      <c r="D89" s="113"/>
    </row>
    <row r="90" spans="1:4" ht="15" thickBot="1" x14ac:dyDescent="0.35">
      <c r="A90" s="527"/>
      <c r="B90" s="573"/>
      <c r="C90" s="309" t="s">
        <v>173</v>
      </c>
      <c r="D90" s="114"/>
    </row>
    <row r="91" spans="1:4" ht="29.4" thickBot="1" x14ac:dyDescent="0.35">
      <c r="A91" s="78" t="s">
        <v>30</v>
      </c>
      <c r="B91" s="80" t="s">
        <v>174</v>
      </c>
      <c r="C91" s="293"/>
      <c r="D91" s="111"/>
    </row>
    <row r="92" spans="1:4" ht="29.4" thickBot="1" x14ac:dyDescent="0.35">
      <c r="A92" s="78" t="s">
        <v>31</v>
      </c>
      <c r="B92" s="80" t="s">
        <v>175</v>
      </c>
      <c r="C92" s="293"/>
      <c r="D92" s="111"/>
    </row>
    <row r="93" spans="1:4" s="102" customFormat="1" x14ac:dyDescent="0.3">
      <c r="A93" s="100"/>
      <c r="B93" s="101"/>
      <c r="C93" s="310"/>
      <c r="D93" s="119"/>
    </row>
    <row r="94" spans="1:4" ht="15" thickBot="1" x14ac:dyDescent="0.35">
      <c r="A94" s="166" t="s">
        <v>176</v>
      </c>
      <c r="B94" s="99"/>
      <c r="C94" s="87"/>
      <c r="D94" s="120"/>
    </row>
    <row r="95" spans="1:4" x14ac:dyDescent="0.3">
      <c r="A95" s="515" t="s">
        <v>177</v>
      </c>
      <c r="B95" s="517" t="s">
        <v>178</v>
      </c>
      <c r="C95" s="311" t="s">
        <v>52</v>
      </c>
      <c r="D95" s="112"/>
    </row>
    <row r="96" spans="1:4" x14ac:dyDescent="0.3">
      <c r="A96" s="516"/>
      <c r="B96" s="518"/>
      <c r="C96" s="298" t="s">
        <v>64</v>
      </c>
      <c r="D96" s="113"/>
    </row>
    <row r="97" spans="1:4" x14ac:dyDescent="0.3">
      <c r="A97" s="516"/>
      <c r="B97" s="518"/>
      <c r="C97" s="298" t="s">
        <v>179</v>
      </c>
      <c r="D97" s="113"/>
    </row>
    <row r="98" spans="1:4" x14ac:dyDescent="0.3">
      <c r="A98" s="516"/>
      <c r="B98" s="518"/>
      <c r="C98" s="298" t="s">
        <v>180</v>
      </c>
      <c r="D98" s="113"/>
    </row>
    <row r="99" spans="1:4" x14ac:dyDescent="0.3">
      <c r="A99" s="516"/>
      <c r="B99" s="518"/>
      <c r="C99" s="298" t="s">
        <v>181</v>
      </c>
      <c r="D99" s="113"/>
    </row>
    <row r="100" spans="1:4" x14ac:dyDescent="0.3">
      <c r="A100" s="516"/>
      <c r="B100" s="518"/>
      <c r="C100" s="298" t="s">
        <v>182</v>
      </c>
      <c r="D100" s="113"/>
    </row>
    <row r="101" spans="1:4" x14ac:dyDescent="0.3">
      <c r="A101" s="516"/>
      <c r="B101" s="518"/>
      <c r="C101" s="298" t="s">
        <v>183</v>
      </c>
      <c r="D101" s="113"/>
    </row>
    <row r="102" spans="1:4" x14ac:dyDescent="0.3">
      <c r="A102" s="516"/>
      <c r="B102" s="518"/>
      <c r="C102" s="312" t="s">
        <v>184</v>
      </c>
      <c r="D102" s="115"/>
    </row>
    <row r="103" spans="1:4" x14ac:dyDescent="0.3">
      <c r="A103" s="516"/>
      <c r="B103" s="518"/>
      <c r="C103" s="312" t="s">
        <v>185</v>
      </c>
      <c r="D103" s="115"/>
    </row>
    <row r="104" spans="1:4" x14ac:dyDescent="0.3">
      <c r="A104" s="516"/>
      <c r="B104" s="518"/>
      <c r="C104" s="312" t="s">
        <v>186</v>
      </c>
      <c r="D104" s="115"/>
    </row>
    <row r="105" spans="1:4" ht="15" thickBot="1" x14ac:dyDescent="0.35">
      <c r="A105" s="516"/>
      <c r="B105" s="518"/>
      <c r="C105" s="312" t="s">
        <v>187</v>
      </c>
      <c r="D105" s="115"/>
    </row>
    <row r="106" spans="1:4" ht="43.2" x14ac:dyDescent="0.3">
      <c r="A106" s="545" t="s">
        <v>188</v>
      </c>
      <c r="B106" s="544" t="s">
        <v>189</v>
      </c>
      <c r="C106" s="199" t="s">
        <v>61</v>
      </c>
      <c r="D106" s="112" t="s">
        <v>518</v>
      </c>
    </row>
    <row r="107" spans="1:4" ht="28.8" x14ac:dyDescent="0.3">
      <c r="A107" s="546"/>
      <c r="B107" s="539"/>
      <c r="C107" s="196" t="s">
        <v>190</v>
      </c>
      <c r="D107" s="94" t="s">
        <v>191</v>
      </c>
    </row>
    <row r="108" spans="1:4" ht="28.8" x14ac:dyDescent="0.3">
      <c r="A108" s="546"/>
      <c r="B108" s="539"/>
      <c r="C108" s="196" t="s">
        <v>53</v>
      </c>
      <c r="D108" s="94" t="s">
        <v>192</v>
      </c>
    </row>
    <row r="109" spans="1:4" x14ac:dyDescent="0.3">
      <c r="A109" s="546"/>
      <c r="B109" s="539"/>
      <c r="C109" s="196" t="s">
        <v>71</v>
      </c>
      <c r="D109" s="94" t="s">
        <v>193</v>
      </c>
    </row>
    <row r="110" spans="1:4" x14ac:dyDescent="0.3">
      <c r="A110" s="546"/>
      <c r="B110" s="539"/>
      <c r="C110" s="196" t="s">
        <v>194</v>
      </c>
      <c r="D110" s="94" t="s">
        <v>519</v>
      </c>
    </row>
    <row r="111" spans="1:4" x14ac:dyDescent="0.3">
      <c r="A111" s="546"/>
      <c r="B111" s="539"/>
      <c r="C111" s="313" t="s">
        <v>195</v>
      </c>
      <c r="D111" s="113"/>
    </row>
    <row r="112" spans="1:4" x14ac:dyDescent="0.3">
      <c r="A112" s="546"/>
      <c r="B112" s="539"/>
      <c r="C112" s="313" t="s">
        <v>196</v>
      </c>
      <c r="D112" s="113"/>
    </row>
    <row r="113" spans="1:4" x14ac:dyDescent="0.3">
      <c r="A113" s="546"/>
      <c r="B113" s="539"/>
      <c r="C113" s="313" t="s">
        <v>197</v>
      </c>
      <c r="D113" s="94"/>
    </row>
    <row r="114" spans="1:4" x14ac:dyDescent="0.3">
      <c r="A114" s="546"/>
      <c r="B114" s="539"/>
      <c r="C114" s="313" t="s">
        <v>198</v>
      </c>
      <c r="D114" s="94"/>
    </row>
    <row r="115" spans="1:4" x14ac:dyDescent="0.3">
      <c r="A115" s="546"/>
      <c r="B115" s="539"/>
      <c r="C115" s="313" t="s">
        <v>199</v>
      </c>
      <c r="D115" s="94"/>
    </row>
    <row r="116" spans="1:4" ht="15" thickBot="1" x14ac:dyDescent="0.35">
      <c r="A116" s="547"/>
      <c r="B116" s="548"/>
      <c r="C116" s="314" t="s">
        <v>200</v>
      </c>
      <c r="D116" s="95"/>
    </row>
    <row r="117" spans="1:4" x14ac:dyDescent="0.3">
      <c r="A117" s="535" t="s">
        <v>35</v>
      </c>
      <c r="B117" s="538" t="s">
        <v>189</v>
      </c>
      <c r="C117" s="198" t="s">
        <v>54</v>
      </c>
      <c r="D117" s="121"/>
    </row>
    <row r="118" spans="1:4" x14ac:dyDescent="0.3">
      <c r="A118" s="536"/>
      <c r="B118" s="539"/>
      <c r="C118" s="197" t="s">
        <v>62</v>
      </c>
      <c r="D118" s="113"/>
    </row>
    <row r="119" spans="1:4" x14ac:dyDescent="0.3">
      <c r="A119" s="536"/>
      <c r="B119" s="539"/>
      <c r="C119" s="197" t="s">
        <v>66</v>
      </c>
      <c r="D119" s="113"/>
    </row>
    <row r="120" spans="1:4" x14ac:dyDescent="0.3">
      <c r="A120" s="536"/>
      <c r="B120" s="539"/>
      <c r="C120" s="197" t="s">
        <v>201</v>
      </c>
      <c r="D120" s="113"/>
    </row>
    <row r="121" spans="1:4" x14ac:dyDescent="0.3">
      <c r="A121" s="536"/>
      <c r="B121" s="539"/>
      <c r="C121" s="313" t="s">
        <v>202</v>
      </c>
      <c r="D121" s="94"/>
    </row>
    <row r="122" spans="1:4" x14ac:dyDescent="0.3">
      <c r="A122" s="536"/>
      <c r="B122" s="539"/>
      <c r="C122" s="313" t="s">
        <v>195</v>
      </c>
      <c r="D122" s="94"/>
    </row>
    <row r="123" spans="1:4" x14ac:dyDescent="0.3">
      <c r="A123" s="536"/>
      <c r="B123" s="539"/>
      <c r="C123" s="313" t="s">
        <v>196</v>
      </c>
      <c r="D123" s="94"/>
    </row>
    <row r="124" spans="1:4" x14ac:dyDescent="0.3">
      <c r="A124" s="536"/>
      <c r="B124" s="539"/>
      <c r="C124" s="313" t="s">
        <v>197</v>
      </c>
      <c r="D124" s="94"/>
    </row>
    <row r="125" spans="1:4" x14ac:dyDescent="0.3">
      <c r="A125" s="536"/>
      <c r="B125" s="539"/>
      <c r="C125" s="313" t="s">
        <v>198</v>
      </c>
      <c r="D125" s="94"/>
    </row>
    <row r="126" spans="1:4" x14ac:dyDescent="0.3">
      <c r="A126" s="536"/>
      <c r="B126" s="539"/>
      <c r="C126" s="313" t="s">
        <v>199</v>
      </c>
      <c r="D126" s="94"/>
    </row>
    <row r="127" spans="1:4" ht="15" thickBot="1" x14ac:dyDescent="0.35">
      <c r="A127" s="537"/>
      <c r="B127" s="540"/>
      <c r="C127" s="315" t="s">
        <v>200</v>
      </c>
      <c r="D127" s="103"/>
    </row>
    <row r="128" spans="1:4" ht="43.2" x14ac:dyDescent="0.3">
      <c r="A128" s="541" t="s">
        <v>36</v>
      </c>
      <c r="B128" s="544" t="s">
        <v>189</v>
      </c>
      <c r="C128" s="224" t="s">
        <v>203</v>
      </c>
      <c r="D128" s="225" t="s">
        <v>204</v>
      </c>
    </row>
    <row r="129" spans="1:4" ht="43.2" x14ac:dyDescent="0.3">
      <c r="A129" s="542"/>
      <c r="B129" s="539"/>
      <c r="C129" s="223" t="s">
        <v>205</v>
      </c>
      <c r="D129" s="226" t="s">
        <v>206</v>
      </c>
    </row>
    <row r="130" spans="1:4" ht="28.8" x14ac:dyDescent="0.3">
      <c r="A130" s="542"/>
      <c r="B130" s="539"/>
      <c r="C130" s="223" t="s">
        <v>207</v>
      </c>
      <c r="D130" s="226" t="s">
        <v>208</v>
      </c>
    </row>
    <row r="131" spans="1:4" x14ac:dyDescent="0.3">
      <c r="A131" s="542"/>
      <c r="B131" s="539"/>
      <c r="C131" s="223" t="s">
        <v>209</v>
      </c>
      <c r="D131" s="226"/>
    </row>
    <row r="132" spans="1:4" x14ac:dyDescent="0.3">
      <c r="A132" s="542"/>
      <c r="B132" s="539"/>
      <c r="C132" s="223" t="s">
        <v>202</v>
      </c>
      <c r="D132" s="226"/>
    </row>
    <row r="133" spans="1:4" x14ac:dyDescent="0.3">
      <c r="A133" s="542"/>
      <c r="B133" s="539"/>
      <c r="C133" s="223" t="s">
        <v>195</v>
      </c>
      <c r="D133" s="226"/>
    </row>
    <row r="134" spans="1:4" x14ac:dyDescent="0.3">
      <c r="A134" s="542"/>
      <c r="B134" s="539"/>
      <c r="C134" s="223" t="s">
        <v>196</v>
      </c>
      <c r="D134" s="226"/>
    </row>
    <row r="135" spans="1:4" x14ac:dyDescent="0.3">
      <c r="A135" s="542"/>
      <c r="B135" s="539"/>
      <c r="C135" s="223" t="s">
        <v>197</v>
      </c>
      <c r="D135" s="226"/>
    </row>
    <row r="136" spans="1:4" x14ac:dyDescent="0.3">
      <c r="A136" s="542"/>
      <c r="B136" s="539"/>
      <c r="C136" s="223" t="s">
        <v>198</v>
      </c>
      <c r="D136" s="226"/>
    </row>
    <row r="137" spans="1:4" x14ac:dyDescent="0.3">
      <c r="A137" s="542"/>
      <c r="B137" s="539"/>
      <c r="C137" s="223" t="s">
        <v>199</v>
      </c>
      <c r="D137" s="226"/>
    </row>
    <row r="138" spans="1:4" ht="15" thickBot="1" x14ac:dyDescent="0.35">
      <c r="A138" s="543"/>
      <c r="B138" s="540"/>
      <c r="C138" s="227" t="s">
        <v>200</v>
      </c>
      <c r="D138" s="228"/>
    </row>
    <row r="139" spans="1:4" ht="15" customHeight="1" x14ac:dyDescent="0.3">
      <c r="A139" s="552" t="s">
        <v>37</v>
      </c>
      <c r="B139" s="549" t="s">
        <v>189</v>
      </c>
      <c r="C139" s="232" t="s">
        <v>210</v>
      </c>
      <c r="D139" s="112"/>
    </row>
    <row r="140" spans="1:4" x14ac:dyDescent="0.3">
      <c r="A140" s="553"/>
      <c r="B140" s="550"/>
      <c r="C140" s="231" t="s">
        <v>211</v>
      </c>
      <c r="D140" s="113"/>
    </row>
    <row r="141" spans="1:4" x14ac:dyDescent="0.3">
      <c r="A141" s="553"/>
      <c r="B141" s="550"/>
      <c r="C141" s="231" t="s">
        <v>212</v>
      </c>
      <c r="D141" s="113"/>
    </row>
    <row r="142" spans="1:4" ht="15" thickBot="1" x14ac:dyDescent="0.35">
      <c r="A142" s="554"/>
      <c r="B142" s="551"/>
      <c r="C142" s="233" t="s">
        <v>213</v>
      </c>
      <c r="D142" s="114"/>
    </row>
    <row r="143" spans="1:4" ht="43.8" thickBot="1" x14ac:dyDescent="0.35">
      <c r="A143" s="235" t="s">
        <v>214</v>
      </c>
      <c r="B143" s="229" t="s">
        <v>215</v>
      </c>
      <c r="C143" s="230"/>
      <c r="D143" s="118"/>
    </row>
    <row r="144" spans="1:4" x14ac:dyDescent="0.3">
      <c r="A144" s="30"/>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26" x14ac:dyDescent="0.3">
      <c r="A161"/>
    </row>
    <row r="162" spans="1:26" x14ac:dyDescent="0.3">
      <c r="A162"/>
    </row>
    <row r="163" spans="1:26" x14ac:dyDescent="0.3">
      <c r="A163"/>
    </row>
    <row r="164" spans="1:26" x14ac:dyDescent="0.3">
      <c r="A164"/>
    </row>
    <row r="165" spans="1:26" x14ac:dyDescent="0.3">
      <c r="A165"/>
    </row>
    <row r="166" spans="1:26" x14ac:dyDescent="0.3">
      <c r="A166"/>
    </row>
    <row r="167" spans="1:26" x14ac:dyDescent="0.3">
      <c r="A167"/>
    </row>
    <row r="168" spans="1:26" x14ac:dyDescent="0.3">
      <c r="A168"/>
    </row>
    <row r="169" spans="1:26" x14ac:dyDescent="0.3">
      <c r="A169"/>
    </row>
    <row r="170" spans="1:26" x14ac:dyDescent="0.3">
      <c r="A170"/>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x14ac:dyDescent="0.3">
      <c r="A171"/>
    </row>
    <row r="172" spans="1:26" x14ac:dyDescent="0.3">
      <c r="A172"/>
    </row>
    <row r="173" spans="1:26" x14ac:dyDescent="0.3">
      <c r="A173"/>
    </row>
    <row r="174" spans="1:26" x14ac:dyDescent="0.3">
      <c r="A174"/>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x14ac:dyDescent="0.3">
      <c r="A17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x14ac:dyDescent="0.3">
      <c r="A176"/>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x14ac:dyDescent="0.3">
      <c r="A177"/>
    </row>
    <row r="178" spans="1:26" x14ac:dyDescent="0.3">
      <c r="A178"/>
    </row>
    <row r="179" spans="1:26" x14ac:dyDescent="0.3">
      <c r="A179"/>
    </row>
    <row r="180" spans="1:26" x14ac:dyDescent="0.3">
      <c r="A180"/>
    </row>
    <row r="181" spans="1:26" x14ac:dyDescent="0.3">
      <c r="A181"/>
    </row>
    <row r="182" spans="1:26" x14ac:dyDescent="0.3">
      <c r="A182"/>
    </row>
    <row r="183" spans="1:26" x14ac:dyDescent="0.3">
      <c r="A183"/>
    </row>
    <row r="184" spans="1:26" x14ac:dyDescent="0.3">
      <c r="A184"/>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x14ac:dyDescent="0.3">
      <c r="A185"/>
    </row>
    <row r="186" spans="1:26" x14ac:dyDescent="0.3">
      <c r="A186"/>
    </row>
    <row r="187" spans="1:26" x14ac:dyDescent="0.3">
      <c r="A187"/>
    </row>
    <row r="188" spans="1:26" x14ac:dyDescent="0.3">
      <c r="A188"/>
    </row>
    <row r="189" spans="1:26" x14ac:dyDescent="0.3">
      <c r="A189"/>
    </row>
    <row r="190" spans="1:26" x14ac:dyDescent="0.3">
      <c r="A190"/>
    </row>
    <row r="191" spans="1:26" x14ac:dyDescent="0.3">
      <c r="A191"/>
    </row>
    <row r="192" spans="1:26"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1" x14ac:dyDescent="0.3">
      <c r="A257"/>
    </row>
    <row r="258" spans="1:1" x14ac:dyDescent="0.3">
      <c r="A258"/>
    </row>
    <row r="259" spans="1:1" x14ac:dyDescent="0.3">
      <c r="A259"/>
    </row>
    <row r="260" spans="1:1" x14ac:dyDescent="0.3">
      <c r="A260"/>
    </row>
    <row r="261" spans="1:1" x14ac:dyDescent="0.3">
      <c r="A261"/>
    </row>
    <row r="262" spans="1:1" x14ac:dyDescent="0.3">
      <c r="A262"/>
    </row>
    <row r="263" spans="1:1" x14ac:dyDescent="0.3">
      <c r="A263"/>
    </row>
    <row r="264" spans="1:1" x14ac:dyDescent="0.3">
      <c r="A264"/>
    </row>
    <row r="265" spans="1:1" x14ac:dyDescent="0.3">
      <c r="A265"/>
    </row>
    <row r="266" spans="1:1" x14ac:dyDescent="0.3">
      <c r="A266"/>
    </row>
    <row r="267" spans="1:1" x14ac:dyDescent="0.3">
      <c r="A267"/>
    </row>
    <row r="268" spans="1:1" x14ac:dyDescent="0.3">
      <c r="A268"/>
    </row>
    <row r="269" spans="1:1" x14ac:dyDescent="0.3">
      <c r="A269"/>
    </row>
    <row r="270" spans="1:1" x14ac:dyDescent="0.3">
      <c r="A270"/>
    </row>
    <row r="271" spans="1:1" x14ac:dyDescent="0.3">
      <c r="A271"/>
    </row>
    <row r="272" spans="1:1" x14ac:dyDescent="0.3">
      <c r="A272"/>
    </row>
    <row r="273" spans="1:4" x14ac:dyDescent="0.3">
      <c r="A273"/>
    </row>
    <row r="274" spans="1:4" x14ac:dyDescent="0.3">
      <c r="A274"/>
    </row>
    <row r="275" spans="1:4" x14ac:dyDescent="0.3">
      <c r="A275"/>
    </row>
    <row r="276" spans="1:4" x14ac:dyDescent="0.3">
      <c r="A276"/>
    </row>
    <row r="277" spans="1:4" x14ac:dyDescent="0.3">
      <c r="A277"/>
    </row>
    <row r="278" spans="1:4" x14ac:dyDescent="0.3">
      <c r="A278"/>
    </row>
    <row r="279" spans="1:4" x14ac:dyDescent="0.3">
      <c r="A279"/>
    </row>
    <row r="280" spans="1:4" x14ac:dyDescent="0.3">
      <c r="A280"/>
    </row>
    <row r="281" spans="1:4" x14ac:dyDescent="0.3">
      <c r="A281"/>
    </row>
    <row r="282" spans="1:4" x14ac:dyDescent="0.3">
      <c r="A282"/>
    </row>
    <row r="283" spans="1:4" x14ac:dyDescent="0.3">
      <c r="A283"/>
    </row>
    <row r="284" spans="1:4" x14ac:dyDescent="0.3">
      <c r="A284"/>
    </row>
    <row r="285" spans="1:4" x14ac:dyDescent="0.3">
      <c r="A285"/>
    </row>
    <row r="286" spans="1:4" ht="18" x14ac:dyDescent="0.3">
      <c r="A286"/>
      <c r="B286" s="46"/>
      <c r="C286" s="43"/>
      <c r="D286" s="43"/>
    </row>
    <row r="287" spans="1:4" x14ac:dyDescent="0.3">
      <c r="A287"/>
    </row>
    <row r="288" spans="1:4" x14ac:dyDescent="0.3">
      <c r="A288"/>
    </row>
    <row r="289" spans="1:4" x14ac:dyDescent="0.3">
      <c r="A289"/>
    </row>
    <row r="290" spans="1:4" x14ac:dyDescent="0.3">
      <c r="A290"/>
    </row>
    <row r="291" spans="1:4" ht="15.6" x14ac:dyDescent="0.3">
      <c r="A291"/>
      <c r="B291" s="47"/>
      <c r="C291" s="44"/>
      <c r="D291" s="44"/>
    </row>
    <row r="292" spans="1:4" x14ac:dyDescent="0.3">
      <c r="A292"/>
    </row>
    <row r="293" spans="1:4" x14ac:dyDescent="0.3">
      <c r="A293"/>
    </row>
    <row r="294" spans="1:4" x14ac:dyDescent="0.3">
      <c r="A294"/>
    </row>
    <row r="295" spans="1:4" x14ac:dyDescent="0.3">
      <c r="A295"/>
    </row>
    <row r="296" spans="1:4" x14ac:dyDescent="0.3">
      <c r="A296"/>
    </row>
    <row r="297" spans="1:4" x14ac:dyDescent="0.3">
      <c r="A297"/>
    </row>
    <row r="298" spans="1:4" x14ac:dyDescent="0.3">
      <c r="A298"/>
    </row>
    <row r="299" spans="1:4" x14ac:dyDescent="0.3">
      <c r="A299"/>
    </row>
    <row r="300" spans="1:4" x14ac:dyDescent="0.3">
      <c r="A300"/>
    </row>
    <row r="301" spans="1:4" x14ac:dyDescent="0.3">
      <c r="A301"/>
    </row>
    <row r="302" spans="1:4" x14ac:dyDescent="0.3">
      <c r="A302"/>
    </row>
    <row r="303" spans="1:4" x14ac:dyDescent="0.3">
      <c r="A303"/>
    </row>
    <row r="304" spans="1:4"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26" x14ac:dyDescent="0.3">
      <c r="A353"/>
    </row>
    <row r="354" spans="1:26" x14ac:dyDescent="0.3">
      <c r="A354"/>
    </row>
    <row r="355" spans="1:26" x14ac:dyDescent="0.3">
      <c r="A355"/>
    </row>
    <row r="356" spans="1:26" x14ac:dyDescent="0.3">
      <c r="A356"/>
    </row>
    <row r="357" spans="1:26" x14ac:dyDescent="0.3">
      <c r="A357"/>
    </row>
    <row r="358" spans="1:26" x14ac:dyDescent="0.3">
      <c r="A358"/>
    </row>
    <row r="359" spans="1:26" x14ac:dyDescent="0.3">
      <c r="A359"/>
    </row>
    <row r="360" spans="1:26" x14ac:dyDescent="0.3">
      <c r="A360"/>
    </row>
    <row r="361" spans="1:26" x14ac:dyDescent="0.3">
      <c r="A361"/>
    </row>
    <row r="362" spans="1:26" x14ac:dyDescent="0.3">
      <c r="A362"/>
    </row>
    <row r="363" spans="1:26" x14ac:dyDescent="0.3">
      <c r="A363"/>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x14ac:dyDescent="0.3">
      <c r="A364"/>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x14ac:dyDescent="0.3">
      <c r="A365"/>
    </row>
    <row r="366" spans="1:26" x14ac:dyDescent="0.3">
      <c r="A366"/>
    </row>
    <row r="367" spans="1:26" x14ac:dyDescent="0.3">
      <c r="A367"/>
    </row>
    <row r="368" spans="1:26"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row r="3068" spans="1:1" x14ac:dyDescent="0.3">
      <c r="A3068"/>
    </row>
    <row r="3069" spans="1:1" x14ac:dyDescent="0.3">
      <c r="A3069"/>
    </row>
    <row r="3070" spans="1:1" x14ac:dyDescent="0.3">
      <c r="A3070"/>
    </row>
    <row r="3071" spans="1:1" x14ac:dyDescent="0.3">
      <c r="A3071"/>
    </row>
    <row r="3072" spans="1:1" x14ac:dyDescent="0.3">
      <c r="A3072"/>
    </row>
    <row r="3073" spans="1:1" x14ac:dyDescent="0.3">
      <c r="A3073"/>
    </row>
    <row r="3074" spans="1:1" x14ac:dyDescent="0.3">
      <c r="A3074"/>
    </row>
    <row r="3075" spans="1:1" x14ac:dyDescent="0.3">
      <c r="A3075"/>
    </row>
    <row r="3076" spans="1:1" x14ac:dyDescent="0.3">
      <c r="A3076"/>
    </row>
    <row r="3077" spans="1:1" x14ac:dyDescent="0.3">
      <c r="A3077"/>
    </row>
    <row r="3078" spans="1:1" x14ac:dyDescent="0.3">
      <c r="A3078"/>
    </row>
    <row r="3079" spans="1:1" x14ac:dyDescent="0.3">
      <c r="A3079"/>
    </row>
    <row r="3080" spans="1:1" x14ac:dyDescent="0.3">
      <c r="A3080"/>
    </row>
    <row r="3081" spans="1:1" x14ac:dyDescent="0.3">
      <c r="A3081"/>
    </row>
    <row r="3082" spans="1:1" x14ac:dyDescent="0.3">
      <c r="A3082"/>
    </row>
    <row r="3083" spans="1:1" x14ac:dyDescent="0.3">
      <c r="A3083"/>
    </row>
    <row r="3084" spans="1:1" x14ac:dyDescent="0.3">
      <c r="A3084"/>
    </row>
    <row r="3085" spans="1:1" x14ac:dyDescent="0.3">
      <c r="A3085"/>
    </row>
    <row r="3086" spans="1:1" x14ac:dyDescent="0.3">
      <c r="A3086"/>
    </row>
    <row r="3087" spans="1:1" x14ac:dyDescent="0.3">
      <c r="A3087"/>
    </row>
    <row r="3088" spans="1:1" x14ac:dyDescent="0.3">
      <c r="A3088"/>
    </row>
    <row r="3089" spans="1:1" x14ac:dyDescent="0.3">
      <c r="A3089"/>
    </row>
    <row r="3090" spans="1:1" x14ac:dyDescent="0.3">
      <c r="A3090"/>
    </row>
    <row r="3091" spans="1:1" x14ac:dyDescent="0.3">
      <c r="A3091"/>
    </row>
    <row r="3092" spans="1:1" x14ac:dyDescent="0.3">
      <c r="A3092"/>
    </row>
    <row r="3093" spans="1:1" x14ac:dyDescent="0.3">
      <c r="A3093"/>
    </row>
    <row r="3094" spans="1:1" x14ac:dyDescent="0.3">
      <c r="A3094"/>
    </row>
    <row r="3095" spans="1:1" x14ac:dyDescent="0.3">
      <c r="A3095"/>
    </row>
    <row r="3096" spans="1:1" x14ac:dyDescent="0.3">
      <c r="A3096"/>
    </row>
    <row r="3097" spans="1:1" x14ac:dyDescent="0.3">
      <c r="A3097"/>
    </row>
    <row r="3098" spans="1:1" x14ac:dyDescent="0.3">
      <c r="A3098"/>
    </row>
    <row r="3099" spans="1:1" x14ac:dyDescent="0.3">
      <c r="A3099"/>
    </row>
    <row r="3100" spans="1:1" x14ac:dyDescent="0.3">
      <c r="A3100"/>
    </row>
    <row r="3101" spans="1:1" x14ac:dyDescent="0.3">
      <c r="A3101"/>
    </row>
    <row r="3102" spans="1:1" x14ac:dyDescent="0.3">
      <c r="A3102"/>
    </row>
    <row r="3103" spans="1:1" x14ac:dyDescent="0.3">
      <c r="A3103"/>
    </row>
    <row r="3104" spans="1:1" x14ac:dyDescent="0.3">
      <c r="A3104"/>
    </row>
    <row r="3105" spans="1:1" x14ac:dyDescent="0.3">
      <c r="A3105"/>
    </row>
    <row r="3106" spans="1:1" x14ac:dyDescent="0.3">
      <c r="A3106"/>
    </row>
    <row r="3107" spans="1:1" x14ac:dyDescent="0.3">
      <c r="A3107"/>
    </row>
    <row r="3108" spans="1:1" x14ac:dyDescent="0.3">
      <c r="A3108"/>
    </row>
    <row r="3109" spans="1:1" x14ac:dyDescent="0.3">
      <c r="A3109"/>
    </row>
    <row r="3110" spans="1:1" x14ac:dyDescent="0.3">
      <c r="A3110"/>
    </row>
    <row r="3111" spans="1:1" x14ac:dyDescent="0.3">
      <c r="A3111"/>
    </row>
    <row r="3112" spans="1:1" x14ac:dyDescent="0.3">
      <c r="A3112"/>
    </row>
    <row r="3113" spans="1:1" x14ac:dyDescent="0.3">
      <c r="A3113"/>
    </row>
    <row r="3114" spans="1:1" x14ac:dyDescent="0.3">
      <c r="A3114"/>
    </row>
    <row r="3115" spans="1:1" x14ac:dyDescent="0.3">
      <c r="A3115"/>
    </row>
    <row r="3116" spans="1:1" x14ac:dyDescent="0.3">
      <c r="A3116"/>
    </row>
    <row r="3117" spans="1:1" x14ac:dyDescent="0.3">
      <c r="A3117"/>
    </row>
    <row r="3118" spans="1:1" x14ac:dyDescent="0.3">
      <c r="A3118"/>
    </row>
    <row r="3119" spans="1:1" x14ac:dyDescent="0.3">
      <c r="A3119"/>
    </row>
    <row r="3120" spans="1:1" x14ac:dyDescent="0.3">
      <c r="A3120"/>
    </row>
    <row r="3121" spans="1:1" x14ac:dyDescent="0.3">
      <c r="A3121"/>
    </row>
    <row r="3122" spans="1:1" x14ac:dyDescent="0.3">
      <c r="A3122"/>
    </row>
    <row r="3123" spans="1:1" x14ac:dyDescent="0.3">
      <c r="A3123"/>
    </row>
    <row r="3124" spans="1:1" x14ac:dyDescent="0.3">
      <c r="A3124"/>
    </row>
    <row r="3125" spans="1:1" x14ac:dyDescent="0.3">
      <c r="A3125"/>
    </row>
    <row r="3126" spans="1:1" x14ac:dyDescent="0.3">
      <c r="A3126"/>
    </row>
    <row r="3127" spans="1:1" x14ac:dyDescent="0.3">
      <c r="A3127"/>
    </row>
    <row r="3128" spans="1:1" x14ac:dyDescent="0.3">
      <c r="A3128"/>
    </row>
    <row r="3129" spans="1:1" x14ac:dyDescent="0.3">
      <c r="A3129"/>
    </row>
    <row r="3130" spans="1:1" x14ac:dyDescent="0.3">
      <c r="A3130"/>
    </row>
    <row r="3131" spans="1:1" x14ac:dyDescent="0.3">
      <c r="A3131"/>
    </row>
    <row r="3132" spans="1:1" x14ac:dyDescent="0.3">
      <c r="A3132"/>
    </row>
    <row r="3133" spans="1:1" x14ac:dyDescent="0.3">
      <c r="A3133"/>
    </row>
    <row r="3134" spans="1:1" x14ac:dyDescent="0.3">
      <c r="A3134"/>
    </row>
    <row r="3135" spans="1:1" x14ac:dyDescent="0.3">
      <c r="A3135"/>
    </row>
    <row r="3136" spans="1:1" x14ac:dyDescent="0.3">
      <c r="A3136"/>
    </row>
    <row r="3137" spans="1:1" x14ac:dyDescent="0.3">
      <c r="A3137"/>
    </row>
    <row r="3138" spans="1:1" x14ac:dyDescent="0.3">
      <c r="A3138"/>
    </row>
    <row r="3139" spans="1:1" x14ac:dyDescent="0.3">
      <c r="A3139"/>
    </row>
    <row r="3140" spans="1:1" x14ac:dyDescent="0.3">
      <c r="A3140"/>
    </row>
    <row r="3141" spans="1:1" x14ac:dyDescent="0.3">
      <c r="A3141"/>
    </row>
    <row r="3142" spans="1:1" x14ac:dyDescent="0.3">
      <c r="A3142"/>
    </row>
    <row r="3143" spans="1:1" x14ac:dyDescent="0.3">
      <c r="A3143"/>
    </row>
    <row r="3144" spans="1:1" x14ac:dyDescent="0.3">
      <c r="A3144"/>
    </row>
    <row r="3145" spans="1:1" x14ac:dyDescent="0.3">
      <c r="A3145"/>
    </row>
    <row r="3146" spans="1:1" x14ac:dyDescent="0.3">
      <c r="A3146"/>
    </row>
    <row r="3147" spans="1:1" x14ac:dyDescent="0.3">
      <c r="A3147"/>
    </row>
    <row r="3148" spans="1:1" x14ac:dyDescent="0.3">
      <c r="A3148"/>
    </row>
    <row r="3149" spans="1:1" x14ac:dyDescent="0.3">
      <c r="A3149"/>
    </row>
    <row r="3150" spans="1:1" x14ac:dyDescent="0.3">
      <c r="A3150"/>
    </row>
    <row r="3151" spans="1:1" x14ac:dyDescent="0.3">
      <c r="A3151"/>
    </row>
    <row r="3152" spans="1:1" x14ac:dyDescent="0.3">
      <c r="A3152"/>
    </row>
    <row r="3153" spans="1:1" x14ac:dyDescent="0.3">
      <c r="A3153"/>
    </row>
    <row r="3154" spans="1:1" x14ac:dyDescent="0.3">
      <c r="A3154"/>
    </row>
    <row r="3155" spans="1:1" x14ac:dyDescent="0.3">
      <c r="A3155"/>
    </row>
    <row r="3156" spans="1:1" x14ac:dyDescent="0.3">
      <c r="A3156"/>
    </row>
    <row r="3157" spans="1:1" x14ac:dyDescent="0.3">
      <c r="A3157"/>
    </row>
    <row r="3158" spans="1:1" x14ac:dyDescent="0.3">
      <c r="A3158"/>
    </row>
    <row r="3159" spans="1:1" x14ac:dyDescent="0.3">
      <c r="A3159"/>
    </row>
    <row r="3160" spans="1:1" x14ac:dyDescent="0.3">
      <c r="A3160"/>
    </row>
    <row r="3161" spans="1:1" x14ac:dyDescent="0.3">
      <c r="A3161"/>
    </row>
    <row r="3162" spans="1:1" x14ac:dyDescent="0.3">
      <c r="A3162"/>
    </row>
    <row r="3163" spans="1:1" x14ac:dyDescent="0.3">
      <c r="A3163"/>
    </row>
    <row r="3164" spans="1:1" x14ac:dyDescent="0.3">
      <c r="A3164"/>
    </row>
    <row r="3165" spans="1:1" x14ac:dyDescent="0.3">
      <c r="A3165"/>
    </row>
    <row r="3166" spans="1:1" x14ac:dyDescent="0.3">
      <c r="A3166"/>
    </row>
    <row r="3167" spans="1:1" x14ac:dyDescent="0.3">
      <c r="A3167"/>
    </row>
    <row r="3168" spans="1:1" x14ac:dyDescent="0.3">
      <c r="A3168"/>
    </row>
    <row r="3169" spans="1:1" x14ac:dyDescent="0.3">
      <c r="A3169"/>
    </row>
    <row r="3170" spans="1:1" x14ac:dyDescent="0.3">
      <c r="A3170"/>
    </row>
    <row r="3171" spans="1:1" x14ac:dyDescent="0.3">
      <c r="A3171"/>
    </row>
    <row r="3172" spans="1:1" x14ac:dyDescent="0.3">
      <c r="A3172"/>
    </row>
    <row r="3173" spans="1:1" x14ac:dyDescent="0.3">
      <c r="A3173"/>
    </row>
    <row r="3174" spans="1:1" x14ac:dyDescent="0.3">
      <c r="A3174"/>
    </row>
    <row r="3175" spans="1:1" x14ac:dyDescent="0.3">
      <c r="A3175"/>
    </row>
    <row r="3176" spans="1:1" x14ac:dyDescent="0.3">
      <c r="A3176"/>
    </row>
    <row r="3177" spans="1:1" x14ac:dyDescent="0.3">
      <c r="A3177"/>
    </row>
    <row r="3178" spans="1:1" x14ac:dyDescent="0.3">
      <c r="A3178"/>
    </row>
    <row r="3179" spans="1:1" x14ac:dyDescent="0.3">
      <c r="A3179"/>
    </row>
    <row r="3180" spans="1:1" x14ac:dyDescent="0.3">
      <c r="A3180"/>
    </row>
    <row r="3181" spans="1:1" x14ac:dyDescent="0.3">
      <c r="A3181"/>
    </row>
    <row r="3182" spans="1:1" x14ac:dyDescent="0.3">
      <c r="A3182"/>
    </row>
    <row r="3183" spans="1:1" x14ac:dyDescent="0.3">
      <c r="A3183"/>
    </row>
    <row r="3184" spans="1:1" x14ac:dyDescent="0.3">
      <c r="A3184"/>
    </row>
    <row r="3185" spans="1:1" x14ac:dyDescent="0.3">
      <c r="A3185"/>
    </row>
    <row r="3186" spans="1:1" x14ac:dyDescent="0.3">
      <c r="A3186"/>
    </row>
    <row r="3187" spans="1:1" x14ac:dyDescent="0.3">
      <c r="A3187"/>
    </row>
    <row r="3188" spans="1:1" x14ac:dyDescent="0.3">
      <c r="A3188"/>
    </row>
    <row r="3189" spans="1:1" x14ac:dyDescent="0.3">
      <c r="A3189"/>
    </row>
    <row r="3190" spans="1:1" x14ac:dyDescent="0.3">
      <c r="A3190"/>
    </row>
    <row r="3191" spans="1:1" x14ac:dyDescent="0.3">
      <c r="A3191"/>
    </row>
    <row r="3192" spans="1:1" x14ac:dyDescent="0.3">
      <c r="A3192"/>
    </row>
    <row r="3193" spans="1:1" x14ac:dyDescent="0.3">
      <c r="A3193"/>
    </row>
    <row r="3194" spans="1:1" x14ac:dyDescent="0.3">
      <c r="A3194"/>
    </row>
    <row r="3195" spans="1:1" x14ac:dyDescent="0.3">
      <c r="A3195"/>
    </row>
    <row r="3196" spans="1:1" x14ac:dyDescent="0.3">
      <c r="A3196"/>
    </row>
    <row r="3197" spans="1:1" x14ac:dyDescent="0.3">
      <c r="A3197"/>
    </row>
    <row r="3198" spans="1:1" x14ac:dyDescent="0.3">
      <c r="A3198"/>
    </row>
    <row r="3199" spans="1:1" x14ac:dyDescent="0.3">
      <c r="A3199"/>
    </row>
    <row r="3200" spans="1:1" x14ac:dyDescent="0.3">
      <c r="A3200"/>
    </row>
    <row r="3201" spans="1:1" x14ac:dyDescent="0.3">
      <c r="A3201"/>
    </row>
    <row r="3202" spans="1:1" x14ac:dyDescent="0.3">
      <c r="A3202"/>
    </row>
    <row r="3203" spans="1:1" x14ac:dyDescent="0.3">
      <c r="A3203"/>
    </row>
    <row r="3204" spans="1:1" x14ac:dyDescent="0.3">
      <c r="A3204"/>
    </row>
    <row r="3205" spans="1:1" x14ac:dyDescent="0.3">
      <c r="A3205"/>
    </row>
    <row r="3206" spans="1:1" x14ac:dyDescent="0.3">
      <c r="A3206"/>
    </row>
    <row r="3207" spans="1:1" x14ac:dyDescent="0.3">
      <c r="A3207"/>
    </row>
    <row r="3208" spans="1:1" x14ac:dyDescent="0.3">
      <c r="A3208"/>
    </row>
    <row r="3209" spans="1:1" x14ac:dyDescent="0.3">
      <c r="A3209"/>
    </row>
    <row r="3210" spans="1:1" x14ac:dyDescent="0.3">
      <c r="A3210"/>
    </row>
    <row r="3211" spans="1:1" x14ac:dyDescent="0.3">
      <c r="A3211"/>
    </row>
    <row r="3212" spans="1:1" x14ac:dyDescent="0.3">
      <c r="A3212"/>
    </row>
    <row r="3213" spans="1:1" x14ac:dyDescent="0.3">
      <c r="A3213"/>
    </row>
    <row r="3214" spans="1:1" x14ac:dyDescent="0.3">
      <c r="A3214"/>
    </row>
    <row r="3215" spans="1:1" x14ac:dyDescent="0.3">
      <c r="A3215"/>
    </row>
    <row r="3216" spans="1:1" x14ac:dyDescent="0.3">
      <c r="A3216"/>
    </row>
    <row r="3217" spans="1:1" x14ac:dyDescent="0.3">
      <c r="A3217"/>
    </row>
    <row r="3218" spans="1:1" x14ac:dyDescent="0.3">
      <c r="A3218"/>
    </row>
    <row r="3219" spans="1:1" x14ac:dyDescent="0.3">
      <c r="A3219"/>
    </row>
    <row r="3220" spans="1:1" x14ac:dyDescent="0.3">
      <c r="A3220"/>
    </row>
    <row r="3221" spans="1:1" x14ac:dyDescent="0.3">
      <c r="A3221"/>
    </row>
    <row r="3222" spans="1:1" x14ac:dyDescent="0.3">
      <c r="A3222"/>
    </row>
    <row r="3223" spans="1:1" x14ac:dyDescent="0.3">
      <c r="A3223"/>
    </row>
    <row r="3224" spans="1:1" x14ac:dyDescent="0.3">
      <c r="A3224"/>
    </row>
    <row r="3225" spans="1:1" x14ac:dyDescent="0.3">
      <c r="A3225"/>
    </row>
    <row r="3226" spans="1:1" x14ac:dyDescent="0.3">
      <c r="A3226"/>
    </row>
    <row r="3227" spans="1:1" x14ac:dyDescent="0.3">
      <c r="A3227"/>
    </row>
    <row r="3228" spans="1:1" x14ac:dyDescent="0.3">
      <c r="A3228"/>
    </row>
    <row r="3229" spans="1:1" x14ac:dyDescent="0.3">
      <c r="A3229"/>
    </row>
    <row r="3230" spans="1:1" x14ac:dyDescent="0.3">
      <c r="A3230"/>
    </row>
    <row r="3231" spans="1:1" x14ac:dyDescent="0.3">
      <c r="A3231"/>
    </row>
    <row r="3232" spans="1:1" x14ac:dyDescent="0.3">
      <c r="A3232"/>
    </row>
    <row r="3233" spans="1:1" x14ac:dyDescent="0.3">
      <c r="A3233"/>
    </row>
    <row r="3234" spans="1:1" x14ac:dyDescent="0.3">
      <c r="A3234"/>
    </row>
    <row r="3235" spans="1:1" x14ac:dyDescent="0.3">
      <c r="A3235"/>
    </row>
    <row r="3236" spans="1:1" x14ac:dyDescent="0.3">
      <c r="A3236"/>
    </row>
    <row r="3237" spans="1:1" x14ac:dyDescent="0.3">
      <c r="A3237"/>
    </row>
    <row r="3238" spans="1:1" x14ac:dyDescent="0.3">
      <c r="A3238"/>
    </row>
    <row r="3239" spans="1:1" x14ac:dyDescent="0.3">
      <c r="A3239"/>
    </row>
    <row r="3240" spans="1:1" x14ac:dyDescent="0.3">
      <c r="A3240"/>
    </row>
    <row r="3241" spans="1:1" x14ac:dyDescent="0.3">
      <c r="A3241"/>
    </row>
    <row r="3242" spans="1:1" x14ac:dyDescent="0.3">
      <c r="A3242"/>
    </row>
    <row r="3243" spans="1:1" x14ac:dyDescent="0.3">
      <c r="A3243"/>
    </row>
    <row r="3244" spans="1:1" x14ac:dyDescent="0.3">
      <c r="A3244"/>
    </row>
    <row r="3245" spans="1:1" x14ac:dyDescent="0.3">
      <c r="A3245"/>
    </row>
    <row r="3246" spans="1:1" x14ac:dyDescent="0.3">
      <c r="A3246"/>
    </row>
    <row r="3247" spans="1:1" x14ac:dyDescent="0.3">
      <c r="A3247"/>
    </row>
    <row r="3248" spans="1:1" x14ac:dyDescent="0.3">
      <c r="A3248"/>
    </row>
    <row r="3249" spans="1:1" x14ac:dyDescent="0.3">
      <c r="A3249"/>
    </row>
    <row r="3250" spans="1:1" x14ac:dyDescent="0.3">
      <c r="A3250"/>
    </row>
    <row r="3251" spans="1:1" x14ac:dyDescent="0.3">
      <c r="A3251"/>
    </row>
    <row r="3252" spans="1:1" x14ac:dyDescent="0.3">
      <c r="A3252"/>
    </row>
    <row r="3253" spans="1:1" x14ac:dyDescent="0.3">
      <c r="A3253"/>
    </row>
    <row r="3254" spans="1:1" x14ac:dyDescent="0.3">
      <c r="A3254"/>
    </row>
    <row r="3255" spans="1:1" x14ac:dyDescent="0.3">
      <c r="A3255"/>
    </row>
    <row r="3256" spans="1:1" x14ac:dyDescent="0.3">
      <c r="A3256"/>
    </row>
    <row r="3257" spans="1:1" x14ac:dyDescent="0.3">
      <c r="A3257"/>
    </row>
    <row r="3258" spans="1:1" x14ac:dyDescent="0.3">
      <c r="A3258"/>
    </row>
    <row r="3259" spans="1:1" x14ac:dyDescent="0.3">
      <c r="A3259"/>
    </row>
    <row r="3260" spans="1:1" x14ac:dyDescent="0.3">
      <c r="A3260"/>
    </row>
    <row r="3261" spans="1:1" x14ac:dyDescent="0.3">
      <c r="A3261"/>
    </row>
    <row r="3262" spans="1:1" x14ac:dyDescent="0.3">
      <c r="A3262"/>
    </row>
    <row r="3263" spans="1:1" x14ac:dyDescent="0.3">
      <c r="A3263"/>
    </row>
    <row r="3264" spans="1:1" x14ac:dyDescent="0.3">
      <c r="A3264"/>
    </row>
    <row r="3265" spans="1:1" x14ac:dyDescent="0.3">
      <c r="A3265"/>
    </row>
    <row r="3266" spans="1:1" x14ac:dyDescent="0.3">
      <c r="A3266"/>
    </row>
    <row r="3267" spans="1:1" x14ac:dyDescent="0.3">
      <c r="A3267"/>
    </row>
    <row r="3268" spans="1:1" x14ac:dyDescent="0.3">
      <c r="A3268"/>
    </row>
    <row r="3269" spans="1:1" x14ac:dyDescent="0.3">
      <c r="A3269"/>
    </row>
    <row r="3270" spans="1:1" x14ac:dyDescent="0.3">
      <c r="A3270"/>
    </row>
    <row r="3271" spans="1:1" x14ac:dyDescent="0.3">
      <c r="A3271"/>
    </row>
    <row r="3272" spans="1:1" x14ac:dyDescent="0.3">
      <c r="A3272"/>
    </row>
    <row r="3273" spans="1:1" x14ac:dyDescent="0.3">
      <c r="A3273"/>
    </row>
    <row r="3274" spans="1:1" x14ac:dyDescent="0.3">
      <c r="A3274"/>
    </row>
    <row r="3275" spans="1:1" x14ac:dyDescent="0.3">
      <c r="A3275"/>
    </row>
    <row r="3276" spans="1:1" x14ac:dyDescent="0.3">
      <c r="A3276"/>
    </row>
    <row r="3277" spans="1:1" x14ac:dyDescent="0.3">
      <c r="A3277"/>
    </row>
    <row r="3278" spans="1:1" x14ac:dyDescent="0.3">
      <c r="A3278"/>
    </row>
    <row r="3279" spans="1:1" x14ac:dyDescent="0.3">
      <c r="A3279"/>
    </row>
    <row r="3280" spans="1:1" x14ac:dyDescent="0.3">
      <c r="A3280"/>
    </row>
    <row r="3281" spans="1:1" x14ac:dyDescent="0.3">
      <c r="A3281"/>
    </row>
    <row r="3282" spans="1:1" x14ac:dyDescent="0.3">
      <c r="A3282"/>
    </row>
    <row r="3283" spans="1:1" x14ac:dyDescent="0.3">
      <c r="A3283"/>
    </row>
    <row r="3284" spans="1:1" x14ac:dyDescent="0.3">
      <c r="A3284"/>
    </row>
    <row r="3285" spans="1:1" x14ac:dyDescent="0.3">
      <c r="A3285"/>
    </row>
    <row r="3286" spans="1:1" x14ac:dyDescent="0.3">
      <c r="A3286"/>
    </row>
    <row r="3287" spans="1:1" x14ac:dyDescent="0.3">
      <c r="A3287"/>
    </row>
    <row r="3288" spans="1:1" x14ac:dyDescent="0.3">
      <c r="A3288"/>
    </row>
    <row r="3289" spans="1:1" x14ac:dyDescent="0.3">
      <c r="A3289"/>
    </row>
    <row r="3290" spans="1:1" x14ac:dyDescent="0.3">
      <c r="A3290"/>
    </row>
    <row r="3291" spans="1:1" x14ac:dyDescent="0.3">
      <c r="A3291"/>
    </row>
    <row r="3292" spans="1:1" x14ac:dyDescent="0.3">
      <c r="A3292"/>
    </row>
    <row r="3293" spans="1:1" x14ac:dyDescent="0.3">
      <c r="A3293"/>
    </row>
    <row r="3294" spans="1:1" x14ac:dyDescent="0.3">
      <c r="A3294"/>
    </row>
    <row r="3295" spans="1:1" x14ac:dyDescent="0.3">
      <c r="A3295"/>
    </row>
    <row r="3296" spans="1:1" x14ac:dyDescent="0.3">
      <c r="A3296"/>
    </row>
    <row r="3297" spans="1:1" x14ac:dyDescent="0.3">
      <c r="A3297"/>
    </row>
    <row r="3298" spans="1:1" x14ac:dyDescent="0.3">
      <c r="A3298"/>
    </row>
    <row r="3299" spans="1:1" x14ac:dyDescent="0.3">
      <c r="A3299"/>
    </row>
    <row r="3300" spans="1:1" x14ac:dyDescent="0.3">
      <c r="A3300"/>
    </row>
    <row r="3301" spans="1:1" x14ac:dyDescent="0.3">
      <c r="A3301"/>
    </row>
    <row r="3302" spans="1:1" x14ac:dyDescent="0.3">
      <c r="A3302"/>
    </row>
    <row r="3303" spans="1:1" x14ac:dyDescent="0.3">
      <c r="A3303"/>
    </row>
    <row r="3304" spans="1:1" x14ac:dyDescent="0.3">
      <c r="A3304"/>
    </row>
    <row r="3305" spans="1:1" x14ac:dyDescent="0.3">
      <c r="A3305"/>
    </row>
    <row r="3306" spans="1:1" x14ac:dyDescent="0.3">
      <c r="A3306"/>
    </row>
    <row r="3307" spans="1:1" x14ac:dyDescent="0.3">
      <c r="A3307"/>
    </row>
    <row r="3308" spans="1:1" x14ac:dyDescent="0.3">
      <c r="A3308"/>
    </row>
    <row r="3309" spans="1:1" x14ac:dyDescent="0.3">
      <c r="A3309"/>
    </row>
    <row r="3310" spans="1:1" x14ac:dyDescent="0.3">
      <c r="A3310"/>
    </row>
    <row r="3311" spans="1:1" x14ac:dyDescent="0.3">
      <c r="A3311"/>
    </row>
    <row r="3312" spans="1:1" x14ac:dyDescent="0.3">
      <c r="A3312"/>
    </row>
    <row r="3313" spans="1:1" x14ac:dyDescent="0.3">
      <c r="A3313"/>
    </row>
    <row r="3314" spans="1:1" x14ac:dyDescent="0.3">
      <c r="A3314"/>
    </row>
    <row r="3315" spans="1:1" x14ac:dyDescent="0.3">
      <c r="A3315"/>
    </row>
    <row r="3316" spans="1:1" x14ac:dyDescent="0.3">
      <c r="A3316"/>
    </row>
    <row r="3317" spans="1:1" x14ac:dyDescent="0.3">
      <c r="A3317"/>
    </row>
    <row r="3318" spans="1:1" x14ac:dyDescent="0.3">
      <c r="A3318"/>
    </row>
    <row r="3319" spans="1:1" x14ac:dyDescent="0.3">
      <c r="A3319"/>
    </row>
    <row r="3320" spans="1:1" x14ac:dyDescent="0.3">
      <c r="A3320"/>
    </row>
    <row r="3321" spans="1:1" x14ac:dyDescent="0.3">
      <c r="A3321"/>
    </row>
    <row r="3322" spans="1:1" x14ac:dyDescent="0.3">
      <c r="A3322"/>
    </row>
    <row r="3323" spans="1:1" x14ac:dyDescent="0.3">
      <c r="A3323"/>
    </row>
    <row r="3324" spans="1:1" x14ac:dyDescent="0.3">
      <c r="A3324"/>
    </row>
    <row r="3325" spans="1:1" x14ac:dyDescent="0.3">
      <c r="A3325"/>
    </row>
    <row r="3326" spans="1:1" x14ac:dyDescent="0.3">
      <c r="A3326"/>
    </row>
    <row r="3327" spans="1:1" x14ac:dyDescent="0.3">
      <c r="A3327"/>
    </row>
    <row r="3328" spans="1:1" x14ac:dyDescent="0.3">
      <c r="A3328"/>
    </row>
    <row r="3329" spans="1:1" x14ac:dyDescent="0.3">
      <c r="A3329"/>
    </row>
    <row r="3330" spans="1:1" x14ac:dyDescent="0.3">
      <c r="A3330"/>
    </row>
    <row r="3331" spans="1:1" x14ac:dyDescent="0.3">
      <c r="A3331"/>
    </row>
    <row r="3332" spans="1:1" x14ac:dyDescent="0.3">
      <c r="A3332"/>
    </row>
    <row r="3333" spans="1:1" x14ac:dyDescent="0.3">
      <c r="A3333"/>
    </row>
    <row r="3334" spans="1:1" x14ac:dyDescent="0.3">
      <c r="A3334"/>
    </row>
    <row r="3335" spans="1:1" x14ac:dyDescent="0.3">
      <c r="A3335"/>
    </row>
    <row r="3336" spans="1:1" x14ac:dyDescent="0.3">
      <c r="A3336"/>
    </row>
    <row r="3337" spans="1:1" x14ac:dyDescent="0.3">
      <c r="A3337"/>
    </row>
    <row r="3338" spans="1:1" x14ac:dyDescent="0.3">
      <c r="A3338"/>
    </row>
    <row r="3339" spans="1:1" x14ac:dyDescent="0.3">
      <c r="A3339"/>
    </row>
    <row r="3340" spans="1:1" x14ac:dyDescent="0.3">
      <c r="A3340"/>
    </row>
    <row r="3341" spans="1:1" x14ac:dyDescent="0.3">
      <c r="A3341"/>
    </row>
    <row r="3342" spans="1:1" x14ac:dyDescent="0.3">
      <c r="A3342"/>
    </row>
    <row r="3343" spans="1:1" x14ac:dyDescent="0.3">
      <c r="A3343"/>
    </row>
    <row r="3344" spans="1:1" x14ac:dyDescent="0.3">
      <c r="A3344"/>
    </row>
    <row r="3345" spans="1:1" x14ac:dyDescent="0.3">
      <c r="A3345"/>
    </row>
    <row r="3346" spans="1:1" x14ac:dyDescent="0.3">
      <c r="A3346"/>
    </row>
    <row r="3347" spans="1:1" x14ac:dyDescent="0.3">
      <c r="A3347"/>
    </row>
    <row r="3348" spans="1:1" x14ac:dyDescent="0.3">
      <c r="A3348"/>
    </row>
    <row r="3349" spans="1:1" x14ac:dyDescent="0.3">
      <c r="A3349"/>
    </row>
    <row r="3350" spans="1:1" x14ac:dyDescent="0.3">
      <c r="A3350"/>
    </row>
    <row r="3351" spans="1:1" x14ac:dyDescent="0.3">
      <c r="A3351"/>
    </row>
    <row r="3352" spans="1:1" x14ac:dyDescent="0.3">
      <c r="A3352"/>
    </row>
    <row r="3353" spans="1:1" x14ac:dyDescent="0.3">
      <c r="A3353"/>
    </row>
    <row r="3354" spans="1:1" x14ac:dyDescent="0.3">
      <c r="A3354"/>
    </row>
    <row r="3355" spans="1:1" x14ac:dyDescent="0.3">
      <c r="A3355"/>
    </row>
    <row r="3356" spans="1:1" x14ac:dyDescent="0.3">
      <c r="A3356"/>
    </row>
    <row r="3357" spans="1:1" x14ac:dyDescent="0.3">
      <c r="A3357"/>
    </row>
    <row r="3358" spans="1:1" x14ac:dyDescent="0.3">
      <c r="A3358"/>
    </row>
    <row r="3359" spans="1:1" x14ac:dyDescent="0.3">
      <c r="A3359"/>
    </row>
    <row r="3360" spans="1:1" x14ac:dyDescent="0.3">
      <c r="A3360"/>
    </row>
    <row r="3361" spans="1:1" x14ac:dyDescent="0.3">
      <c r="A3361"/>
    </row>
    <row r="3362" spans="1:1" x14ac:dyDescent="0.3">
      <c r="A3362"/>
    </row>
    <row r="3363" spans="1:1" x14ac:dyDescent="0.3">
      <c r="A3363"/>
    </row>
    <row r="3364" spans="1:1" x14ac:dyDescent="0.3">
      <c r="A3364"/>
    </row>
    <row r="3365" spans="1:1" x14ac:dyDescent="0.3">
      <c r="A3365"/>
    </row>
    <row r="3366" spans="1:1" x14ac:dyDescent="0.3">
      <c r="A3366"/>
    </row>
    <row r="3367" spans="1:1" x14ac:dyDescent="0.3">
      <c r="A3367"/>
    </row>
    <row r="3368" spans="1:1" x14ac:dyDescent="0.3">
      <c r="A3368"/>
    </row>
    <row r="3369" spans="1:1" x14ac:dyDescent="0.3">
      <c r="A3369"/>
    </row>
    <row r="3370" spans="1:1" x14ac:dyDescent="0.3">
      <c r="A3370"/>
    </row>
    <row r="3371" spans="1:1" x14ac:dyDescent="0.3">
      <c r="A3371"/>
    </row>
    <row r="3372" spans="1:1" x14ac:dyDescent="0.3">
      <c r="A3372"/>
    </row>
    <row r="3373" spans="1:1" x14ac:dyDescent="0.3">
      <c r="A3373"/>
    </row>
    <row r="3374" spans="1:1" x14ac:dyDescent="0.3">
      <c r="A3374"/>
    </row>
    <row r="3375" spans="1:1" x14ac:dyDescent="0.3">
      <c r="A3375"/>
    </row>
    <row r="3376" spans="1:1" x14ac:dyDescent="0.3">
      <c r="A3376"/>
    </row>
    <row r="3377" spans="1:1" x14ac:dyDescent="0.3">
      <c r="A3377"/>
    </row>
    <row r="3378" spans="1:1" x14ac:dyDescent="0.3">
      <c r="A3378"/>
    </row>
    <row r="3379" spans="1:1" x14ac:dyDescent="0.3">
      <c r="A3379"/>
    </row>
    <row r="3380" spans="1:1" x14ac:dyDescent="0.3">
      <c r="A3380"/>
    </row>
    <row r="3381" spans="1:1" x14ac:dyDescent="0.3">
      <c r="A3381"/>
    </row>
    <row r="3382" spans="1:1" x14ac:dyDescent="0.3">
      <c r="A3382"/>
    </row>
    <row r="3383" spans="1:1" x14ac:dyDescent="0.3">
      <c r="A3383"/>
    </row>
    <row r="3384" spans="1:1" x14ac:dyDescent="0.3">
      <c r="A3384"/>
    </row>
    <row r="3385" spans="1:1" x14ac:dyDescent="0.3">
      <c r="A3385"/>
    </row>
    <row r="3386" spans="1:1" x14ac:dyDescent="0.3">
      <c r="A3386"/>
    </row>
    <row r="3387" spans="1:1" x14ac:dyDescent="0.3">
      <c r="A3387"/>
    </row>
    <row r="3388" spans="1:1" x14ac:dyDescent="0.3">
      <c r="A3388"/>
    </row>
    <row r="3389" spans="1:1" x14ac:dyDescent="0.3">
      <c r="A3389"/>
    </row>
    <row r="3390" spans="1:1" x14ac:dyDescent="0.3">
      <c r="A3390"/>
    </row>
    <row r="3391" spans="1:1" x14ac:dyDescent="0.3">
      <c r="A3391"/>
    </row>
    <row r="3392" spans="1:1" x14ac:dyDescent="0.3">
      <c r="A3392"/>
    </row>
    <row r="3393" spans="1:1" x14ac:dyDescent="0.3">
      <c r="A3393"/>
    </row>
    <row r="3394" spans="1:1" x14ac:dyDescent="0.3">
      <c r="A3394"/>
    </row>
    <row r="3395" spans="1:1" x14ac:dyDescent="0.3">
      <c r="A3395"/>
    </row>
    <row r="3396" spans="1:1" x14ac:dyDescent="0.3">
      <c r="A3396"/>
    </row>
    <row r="3397" spans="1:1" x14ac:dyDescent="0.3">
      <c r="A3397"/>
    </row>
    <row r="3398" spans="1:1" x14ac:dyDescent="0.3">
      <c r="A3398"/>
    </row>
    <row r="3399" spans="1:1" x14ac:dyDescent="0.3">
      <c r="A3399"/>
    </row>
    <row r="3400" spans="1:1" x14ac:dyDescent="0.3">
      <c r="A3400"/>
    </row>
    <row r="3401" spans="1:1" x14ac:dyDescent="0.3">
      <c r="A3401"/>
    </row>
    <row r="3402" spans="1:1" x14ac:dyDescent="0.3">
      <c r="A3402"/>
    </row>
    <row r="3403" spans="1:1" x14ac:dyDescent="0.3">
      <c r="A3403"/>
    </row>
    <row r="3404" spans="1:1" x14ac:dyDescent="0.3">
      <c r="A3404"/>
    </row>
    <row r="3405" spans="1:1" x14ac:dyDescent="0.3">
      <c r="A3405"/>
    </row>
    <row r="3406" spans="1:1" x14ac:dyDescent="0.3">
      <c r="A3406"/>
    </row>
    <row r="3407" spans="1:1" x14ac:dyDescent="0.3">
      <c r="A3407"/>
    </row>
    <row r="3408" spans="1:1" x14ac:dyDescent="0.3">
      <c r="A3408"/>
    </row>
    <row r="3409" spans="1:1" x14ac:dyDescent="0.3">
      <c r="A3409"/>
    </row>
    <row r="3410" spans="1:1" x14ac:dyDescent="0.3">
      <c r="A3410"/>
    </row>
    <row r="3411" spans="1:1" x14ac:dyDescent="0.3">
      <c r="A3411"/>
    </row>
    <row r="3412" spans="1:1" x14ac:dyDescent="0.3">
      <c r="A3412"/>
    </row>
    <row r="3413" spans="1:1" x14ac:dyDescent="0.3">
      <c r="A3413"/>
    </row>
    <row r="3414" spans="1:1" x14ac:dyDescent="0.3">
      <c r="A3414"/>
    </row>
    <row r="3415" spans="1:1" x14ac:dyDescent="0.3">
      <c r="A3415"/>
    </row>
    <row r="3416" spans="1:1" x14ac:dyDescent="0.3">
      <c r="A3416"/>
    </row>
    <row r="3417" spans="1:1" x14ac:dyDescent="0.3">
      <c r="A3417"/>
    </row>
    <row r="3418" spans="1:1" x14ac:dyDescent="0.3">
      <c r="A3418"/>
    </row>
    <row r="3419" spans="1:1" x14ac:dyDescent="0.3">
      <c r="A3419"/>
    </row>
    <row r="3420" spans="1:1" x14ac:dyDescent="0.3">
      <c r="A3420"/>
    </row>
    <row r="3421" spans="1:1" x14ac:dyDescent="0.3">
      <c r="A3421"/>
    </row>
    <row r="3422" spans="1:1" x14ac:dyDescent="0.3">
      <c r="A3422"/>
    </row>
    <row r="3423" spans="1:1" x14ac:dyDescent="0.3">
      <c r="A3423"/>
    </row>
    <row r="3424" spans="1:1" x14ac:dyDescent="0.3">
      <c r="A3424"/>
    </row>
    <row r="3425" spans="1:1" x14ac:dyDescent="0.3">
      <c r="A3425"/>
    </row>
    <row r="3426" spans="1:1" x14ac:dyDescent="0.3">
      <c r="A3426"/>
    </row>
    <row r="3427" spans="1:1" x14ac:dyDescent="0.3">
      <c r="A3427"/>
    </row>
    <row r="3428" spans="1:1" x14ac:dyDescent="0.3">
      <c r="A3428"/>
    </row>
    <row r="3429" spans="1:1" x14ac:dyDescent="0.3">
      <c r="A3429"/>
    </row>
    <row r="3430" spans="1:1" x14ac:dyDescent="0.3">
      <c r="A3430"/>
    </row>
    <row r="3431" spans="1:1" x14ac:dyDescent="0.3">
      <c r="A3431"/>
    </row>
    <row r="3432" spans="1:1" x14ac:dyDescent="0.3">
      <c r="A3432"/>
    </row>
    <row r="3433" spans="1:1" x14ac:dyDescent="0.3">
      <c r="A3433"/>
    </row>
    <row r="3434" spans="1:1" x14ac:dyDescent="0.3">
      <c r="A3434"/>
    </row>
    <row r="3435" spans="1:1" x14ac:dyDescent="0.3">
      <c r="A3435"/>
    </row>
    <row r="3436" spans="1:1" x14ac:dyDescent="0.3">
      <c r="A3436"/>
    </row>
    <row r="3437" spans="1:1" x14ac:dyDescent="0.3">
      <c r="A3437"/>
    </row>
    <row r="3438" spans="1:1" x14ac:dyDescent="0.3">
      <c r="A3438"/>
    </row>
    <row r="3439" spans="1:1" x14ac:dyDescent="0.3">
      <c r="A3439"/>
    </row>
    <row r="3440" spans="1:1" x14ac:dyDescent="0.3">
      <c r="A3440"/>
    </row>
    <row r="3441" spans="1:1" x14ac:dyDescent="0.3">
      <c r="A3441"/>
    </row>
    <row r="3442" spans="1:1" x14ac:dyDescent="0.3">
      <c r="A3442"/>
    </row>
    <row r="3443" spans="1:1" x14ac:dyDescent="0.3">
      <c r="A3443"/>
    </row>
    <row r="3444" spans="1:1" x14ac:dyDescent="0.3">
      <c r="A3444"/>
    </row>
    <row r="3445" spans="1:1" x14ac:dyDescent="0.3">
      <c r="A3445"/>
    </row>
    <row r="3446" spans="1:1" x14ac:dyDescent="0.3">
      <c r="A3446"/>
    </row>
    <row r="3447" spans="1:1" x14ac:dyDescent="0.3">
      <c r="A3447"/>
    </row>
    <row r="3448" spans="1:1" x14ac:dyDescent="0.3">
      <c r="A3448"/>
    </row>
    <row r="3449" spans="1:1" x14ac:dyDescent="0.3">
      <c r="A3449"/>
    </row>
    <row r="3450" spans="1:1" x14ac:dyDescent="0.3">
      <c r="A3450"/>
    </row>
    <row r="3451" spans="1:1" x14ac:dyDescent="0.3">
      <c r="A3451"/>
    </row>
    <row r="3452" spans="1:1" x14ac:dyDescent="0.3">
      <c r="A3452"/>
    </row>
    <row r="3453" spans="1:1" x14ac:dyDescent="0.3">
      <c r="A3453"/>
    </row>
    <row r="3454" spans="1:1" x14ac:dyDescent="0.3">
      <c r="A3454"/>
    </row>
    <row r="3455" spans="1:1" x14ac:dyDescent="0.3">
      <c r="A3455"/>
    </row>
    <row r="3456" spans="1:1" x14ac:dyDescent="0.3">
      <c r="A3456"/>
    </row>
    <row r="3457" spans="1:1" x14ac:dyDescent="0.3">
      <c r="A3457"/>
    </row>
    <row r="3458" spans="1:1" x14ac:dyDescent="0.3">
      <c r="A3458"/>
    </row>
    <row r="3459" spans="1:1" x14ac:dyDescent="0.3">
      <c r="A3459"/>
    </row>
    <row r="3460" spans="1:1" x14ac:dyDescent="0.3">
      <c r="A3460"/>
    </row>
    <row r="3461" spans="1:1" x14ac:dyDescent="0.3">
      <c r="A3461"/>
    </row>
    <row r="3462" spans="1:1" x14ac:dyDescent="0.3">
      <c r="A3462"/>
    </row>
    <row r="3463" spans="1:1" x14ac:dyDescent="0.3">
      <c r="A3463"/>
    </row>
    <row r="3464" spans="1:1" x14ac:dyDescent="0.3">
      <c r="A3464"/>
    </row>
    <row r="3465" spans="1:1" x14ac:dyDescent="0.3">
      <c r="A3465"/>
    </row>
    <row r="3466" spans="1:1" x14ac:dyDescent="0.3">
      <c r="A3466"/>
    </row>
    <row r="3467" spans="1:1" x14ac:dyDescent="0.3">
      <c r="A3467"/>
    </row>
    <row r="3468" spans="1:1" x14ac:dyDescent="0.3">
      <c r="A3468"/>
    </row>
    <row r="3469" spans="1:1" x14ac:dyDescent="0.3">
      <c r="A3469"/>
    </row>
    <row r="3470" spans="1:1" x14ac:dyDescent="0.3">
      <c r="A3470"/>
    </row>
    <row r="3471" spans="1:1" x14ac:dyDescent="0.3">
      <c r="A3471"/>
    </row>
    <row r="3472" spans="1:1" x14ac:dyDescent="0.3">
      <c r="A3472"/>
    </row>
    <row r="3473" spans="1:1" x14ac:dyDescent="0.3">
      <c r="A3473"/>
    </row>
    <row r="3474" spans="1:1" x14ac:dyDescent="0.3">
      <c r="A3474"/>
    </row>
    <row r="3475" spans="1:1" x14ac:dyDescent="0.3">
      <c r="A3475"/>
    </row>
    <row r="3476" spans="1:1" x14ac:dyDescent="0.3">
      <c r="A3476"/>
    </row>
    <row r="3477" spans="1:1" x14ac:dyDescent="0.3">
      <c r="A3477"/>
    </row>
    <row r="3478" spans="1:1" x14ac:dyDescent="0.3">
      <c r="A3478"/>
    </row>
    <row r="3479" spans="1:1" x14ac:dyDescent="0.3">
      <c r="A3479"/>
    </row>
    <row r="3480" spans="1:1" x14ac:dyDescent="0.3">
      <c r="A3480"/>
    </row>
    <row r="3481" spans="1:1" x14ac:dyDescent="0.3">
      <c r="A3481"/>
    </row>
    <row r="3482" spans="1:1" x14ac:dyDescent="0.3">
      <c r="A3482"/>
    </row>
    <row r="3483" spans="1:1" x14ac:dyDescent="0.3">
      <c r="A3483"/>
    </row>
    <row r="3484" spans="1:1" x14ac:dyDescent="0.3">
      <c r="A3484"/>
    </row>
    <row r="3485" spans="1:1" x14ac:dyDescent="0.3">
      <c r="A3485"/>
    </row>
    <row r="3486" spans="1:1" x14ac:dyDescent="0.3">
      <c r="A3486"/>
    </row>
    <row r="3487" spans="1:1" x14ac:dyDescent="0.3">
      <c r="A3487"/>
    </row>
    <row r="3488" spans="1:1" x14ac:dyDescent="0.3">
      <c r="A3488"/>
    </row>
    <row r="3489" spans="1:1" x14ac:dyDescent="0.3">
      <c r="A3489"/>
    </row>
    <row r="3490" spans="1:1" x14ac:dyDescent="0.3">
      <c r="A3490"/>
    </row>
    <row r="3491" spans="1:1" x14ac:dyDescent="0.3">
      <c r="A3491"/>
    </row>
    <row r="3492" spans="1:1" x14ac:dyDescent="0.3">
      <c r="A3492"/>
    </row>
    <row r="3493" spans="1:1" x14ac:dyDescent="0.3">
      <c r="A3493"/>
    </row>
    <row r="3494" spans="1:1" x14ac:dyDescent="0.3">
      <c r="A3494"/>
    </row>
    <row r="3495" spans="1:1" x14ac:dyDescent="0.3">
      <c r="A3495"/>
    </row>
    <row r="3496" spans="1:1" x14ac:dyDescent="0.3">
      <c r="A3496"/>
    </row>
    <row r="3497" spans="1:1" x14ac:dyDescent="0.3">
      <c r="A3497"/>
    </row>
    <row r="3498" spans="1:1" x14ac:dyDescent="0.3">
      <c r="A3498"/>
    </row>
    <row r="3499" spans="1:1" x14ac:dyDescent="0.3">
      <c r="A3499"/>
    </row>
    <row r="3500" spans="1:1" x14ac:dyDescent="0.3">
      <c r="A3500"/>
    </row>
    <row r="3501" spans="1:1" x14ac:dyDescent="0.3">
      <c r="A3501"/>
    </row>
    <row r="3502" spans="1:1" x14ac:dyDescent="0.3">
      <c r="A3502"/>
    </row>
    <row r="3503" spans="1:1" x14ac:dyDescent="0.3">
      <c r="A3503"/>
    </row>
    <row r="3504" spans="1:1" x14ac:dyDescent="0.3">
      <c r="A3504"/>
    </row>
    <row r="3505" spans="1:1" x14ac:dyDescent="0.3">
      <c r="A3505"/>
    </row>
    <row r="3506" spans="1:1" x14ac:dyDescent="0.3">
      <c r="A3506"/>
    </row>
    <row r="3507" spans="1:1" x14ac:dyDescent="0.3">
      <c r="A3507"/>
    </row>
    <row r="3508" spans="1:1" x14ac:dyDescent="0.3">
      <c r="A3508"/>
    </row>
    <row r="3509" spans="1:1" x14ac:dyDescent="0.3">
      <c r="A3509"/>
    </row>
    <row r="3510" spans="1:1" x14ac:dyDescent="0.3">
      <c r="A3510"/>
    </row>
    <row r="3511" spans="1:1" x14ac:dyDescent="0.3">
      <c r="A3511"/>
    </row>
    <row r="3512" spans="1:1" x14ac:dyDescent="0.3">
      <c r="A3512"/>
    </row>
    <row r="3513" spans="1:1" x14ac:dyDescent="0.3">
      <c r="A3513"/>
    </row>
    <row r="3514" spans="1:1" x14ac:dyDescent="0.3">
      <c r="A3514"/>
    </row>
    <row r="3515" spans="1:1" x14ac:dyDescent="0.3">
      <c r="A3515"/>
    </row>
    <row r="3516" spans="1:1" x14ac:dyDescent="0.3">
      <c r="A3516"/>
    </row>
    <row r="3517" spans="1:1" x14ac:dyDescent="0.3">
      <c r="A3517"/>
    </row>
    <row r="3518" spans="1:1" x14ac:dyDescent="0.3">
      <c r="A3518"/>
    </row>
    <row r="3519" spans="1:1" x14ac:dyDescent="0.3">
      <c r="A3519"/>
    </row>
    <row r="3520" spans="1:1" x14ac:dyDescent="0.3">
      <c r="A3520"/>
    </row>
    <row r="3521" spans="1:1" x14ac:dyDescent="0.3">
      <c r="A3521"/>
    </row>
    <row r="3522" spans="1:1" x14ac:dyDescent="0.3">
      <c r="A3522"/>
    </row>
    <row r="3523" spans="1:1" x14ac:dyDescent="0.3">
      <c r="A3523"/>
    </row>
    <row r="3524" spans="1:1" x14ac:dyDescent="0.3">
      <c r="A3524"/>
    </row>
    <row r="3525" spans="1:1" x14ac:dyDescent="0.3">
      <c r="A3525"/>
    </row>
    <row r="3526" spans="1:1" x14ac:dyDescent="0.3">
      <c r="A3526"/>
    </row>
    <row r="3527" spans="1:1" x14ac:dyDescent="0.3">
      <c r="A3527"/>
    </row>
    <row r="3528" spans="1:1" x14ac:dyDescent="0.3">
      <c r="A3528"/>
    </row>
    <row r="3529" spans="1:1" x14ac:dyDescent="0.3">
      <c r="A3529"/>
    </row>
    <row r="3530" spans="1:1" x14ac:dyDescent="0.3">
      <c r="A3530"/>
    </row>
    <row r="3531" spans="1:1" x14ac:dyDescent="0.3">
      <c r="A3531"/>
    </row>
    <row r="3532" spans="1:1" x14ac:dyDescent="0.3">
      <c r="A3532"/>
    </row>
    <row r="3533" spans="1:1" x14ac:dyDescent="0.3">
      <c r="A3533"/>
    </row>
    <row r="3534" spans="1:1" x14ac:dyDescent="0.3">
      <c r="A3534"/>
    </row>
    <row r="3535" spans="1:1" x14ac:dyDescent="0.3">
      <c r="A3535"/>
    </row>
    <row r="3536" spans="1:1" x14ac:dyDescent="0.3">
      <c r="A3536"/>
    </row>
    <row r="3537" spans="1:1" x14ac:dyDescent="0.3">
      <c r="A3537"/>
    </row>
    <row r="3538" spans="1:1" x14ac:dyDescent="0.3">
      <c r="A3538"/>
    </row>
    <row r="3539" spans="1:1" x14ac:dyDescent="0.3">
      <c r="A3539"/>
    </row>
    <row r="3540" spans="1:1" x14ac:dyDescent="0.3">
      <c r="A3540"/>
    </row>
    <row r="3541" spans="1:1" x14ac:dyDescent="0.3">
      <c r="A3541"/>
    </row>
    <row r="3542" spans="1:1" x14ac:dyDescent="0.3">
      <c r="A3542"/>
    </row>
    <row r="3543" spans="1:1" x14ac:dyDescent="0.3">
      <c r="A3543"/>
    </row>
    <row r="3544" spans="1:1" x14ac:dyDescent="0.3">
      <c r="A3544"/>
    </row>
    <row r="3545" spans="1:1" x14ac:dyDescent="0.3">
      <c r="A3545"/>
    </row>
    <row r="3546" spans="1:1" x14ac:dyDescent="0.3">
      <c r="A3546"/>
    </row>
    <row r="3547" spans="1:1" x14ac:dyDescent="0.3">
      <c r="A3547"/>
    </row>
    <row r="3548" spans="1:1" x14ac:dyDescent="0.3">
      <c r="A3548"/>
    </row>
    <row r="3549" spans="1:1" x14ac:dyDescent="0.3">
      <c r="A3549"/>
    </row>
    <row r="3550" spans="1:1" x14ac:dyDescent="0.3">
      <c r="A3550"/>
    </row>
    <row r="3551" spans="1:1" x14ac:dyDescent="0.3">
      <c r="A3551"/>
    </row>
    <row r="3552" spans="1:1" x14ac:dyDescent="0.3">
      <c r="A3552"/>
    </row>
    <row r="3553" spans="1:1" x14ac:dyDescent="0.3">
      <c r="A3553"/>
    </row>
    <row r="3554" spans="1:1" x14ac:dyDescent="0.3">
      <c r="A3554"/>
    </row>
    <row r="3555" spans="1:1" x14ac:dyDescent="0.3">
      <c r="A3555"/>
    </row>
    <row r="3556" spans="1:1" x14ac:dyDescent="0.3">
      <c r="A3556"/>
    </row>
    <row r="3557" spans="1:1" x14ac:dyDescent="0.3">
      <c r="A3557"/>
    </row>
    <row r="3558" spans="1:1" x14ac:dyDescent="0.3">
      <c r="A3558"/>
    </row>
    <row r="3559" spans="1:1" x14ac:dyDescent="0.3">
      <c r="A3559"/>
    </row>
    <row r="3560" spans="1:1" x14ac:dyDescent="0.3">
      <c r="A3560"/>
    </row>
    <row r="3561" spans="1:1" x14ac:dyDescent="0.3">
      <c r="A3561"/>
    </row>
    <row r="3562" spans="1:1" x14ac:dyDescent="0.3">
      <c r="A3562"/>
    </row>
    <row r="3563" spans="1:1" x14ac:dyDescent="0.3">
      <c r="A3563"/>
    </row>
    <row r="3564" spans="1:1" x14ac:dyDescent="0.3">
      <c r="A3564"/>
    </row>
    <row r="3565" spans="1:1" x14ac:dyDescent="0.3">
      <c r="A3565"/>
    </row>
    <row r="3566" spans="1:1" x14ac:dyDescent="0.3">
      <c r="A3566"/>
    </row>
    <row r="3567" spans="1:1" x14ac:dyDescent="0.3">
      <c r="A3567"/>
    </row>
    <row r="3568" spans="1:1" x14ac:dyDescent="0.3">
      <c r="A3568"/>
    </row>
    <row r="3569" spans="1:1" x14ac:dyDescent="0.3">
      <c r="A3569"/>
    </row>
    <row r="3570" spans="1:1" x14ac:dyDescent="0.3">
      <c r="A3570"/>
    </row>
    <row r="3571" spans="1:1" x14ac:dyDescent="0.3">
      <c r="A3571"/>
    </row>
    <row r="3572" spans="1:1" x14ac:dyDescent="0.3">
      <c r="A3572"/>
    </row>
    <row r="3573" spans="1:1" x14ac:dyDescent="0.3">
      <c r="A3573"/>
    </row>
    <row r="3574" spans="1:1" x14ac:dyDescent="0.3">
      <c r="A3574"/>
    </row>
    <row r="3575" spans="1:1" x14ac:dyDescent="0.3">
      <c r="A3575"/>
    </row>
    <row r="3576" spans="1:1" x14ac:dyDescent="0.3">
      <c r="A3576"/>
    </row>
    <row r="3577" spans="1:1" x14ac:dyDescent="0.3">
      <c r="A3577"/>
    </row>
    <row r="3578" spans="1:1" x14ac:dyDescent="0.3">
      <c r="A3578"/>
    </row>
    <row r="3579" spans="1:1" x14ac:dyDescent="0.3">
      <c r="A3579"/>
    </row>
    <row r="3580" spans="1:1" x14ac:dyDescent="0.3">
      <c r="A3580"/>
    </row>
    <row r="3581" spans="1:1" x14ac:dyDescent="0.3">
      <c r="A3581"/>
    </row>
    <row r="3582" spans="1:1" x14ac:dyDescent="0.3">
      <c r="A3582"/>
    </row>
    <row r="3583" spans="1:1" x14ac:dyDescent="0.3">
      <c r="A3583"/>
    </row>
    <row r="3584" spans="1:1" x14ac:dyDescent="0.3">
      <c r="A3584"/>
    </row>
    <row r="3585" spans="1:1" x14ac:dyDescent="0.3">
      <c r="A3585"/>
    </row>
    <row r="3586" spans="1:1" x14ac:dyDescent="0.3">
      <c r="A3586"/>
    </row>
    <row r="3587" spans="1:1" x14ac:dyDescent="0.3">
      <c r="A3587"/>
    </row>
    <row r="3588" spans="1:1" x14ac:dyDescent="0.3">
      <c r="A3588"/>
    </row>
    <row r="3589" spans="1:1" x14ac:dyDescent="0.3">
      <c r="A3589"/>
    </row>
    <row r="3590" spans="1:1" x14ac:dyDescent="0.3">
      <c r="A3590"/>
    </row>
    <row r="3591" spans="1:1" x14ac:dyDescent="0.3">
      <c r="A3591"/>
    </row>
    <row r="3592" spans="1:1" x14ac:dyDescent="0.3">
      <c r="A3592"/>
    </row>
    <row r="3593" spans="1:1" x14ac:dyDescent="0.3">
      <c r="A3593"/>
    </row>
    <row r="3594" spans="1:1" x14ac:dyDescent="0.3">
      <c r="A3594"/>
    </row>
    <row r="3595" spans="1:1" x14ac:dyDescent="0.3">
      <c r="A3595"/>
    </row>
    <row r="3596" spans="1:1" x14ac:dyDescent="0.3">
      <c r="A3596"/>
    </row>
    <row r="3597" spans="1:1" x14ac:dyDescent="0.3">
      <c r="A3597"/>
    </row>
    <row r="3598" spans="1:1" x14ac:dyDescent="0.3">
      <c r="A3598"/>
    </row>
    <row r="3599" spans="1:1" x14ac:dyDescent="0.3">
      <c r="A3599"/>
    </row>
    <row r="3600" spans="1:1" x14ac:dyDescent="0.3">
      <c r="A3600"/>
    </row>
    <row r="3601" spans="1:1" x14ac:dyDescent="0.3">
      <c r="A3601"/>
    </row>
    <row r="3602" spans="1:1" x14ac:dyDescent="0.3">
      <c r="A3602"/>
    </row>
    <row r="3603" spans="1:1" x14ac:dyDescent="0.3">
      <c r="A3603"/>
    </row>
    <row r="3604" spans="1:1" x14ac:dyDescent="0.3">
      <c r="A3604"/>
    </row>
    <row r="3605" spans="1:1" x14ac:dyDescent="0.3">
      <c r="A3605"/>
    </row>
    <row r="3606" spans="1:1" x14ac:dyDescent="0.3">
      <c r="A3606"/>
    </row>
    <row r="3607" spans="1:1" x14ac:dyDescent="0.3">
      <c r="A3607"/>
    </row>
    <row r="3608" spans="1:1" x14ac:dyDescent="0.3">
      <c r="A3608"/>
    </row>
    <row r="3609" spans="1:1" x14ac:dyDescent="0.3">
      <c r="A3609"/>
    </row>
    <row r="3610" spans="1:1" x14ac:dyDescent="0.3">
      <c r="A3610"/>
    </row>
    <row r="3611" spans="1:1" x14ac:dyDescent="0.3">
      <c r="A3611"/>
    </row>
    <row r="3612" spans="1:1" x14ac:dyDescent="0.3">
      <c r="A3612"/>
    </row>
    <row r="3613" spans="1:1" x14ac:dyDescent="0.3">
      <c r="A3613"/>
    </row>
    <row r="3614" spans="1:1" x14ac:dyDescent="0.3">
      <c r="A3614"/>
    </row>
    <row r="3615" spans="1:1" x14ac:dyDescent="0.3">
      <c r="A3615"/>
    </row>
    <row r="3616" spans="1:1" x14ac:dyDescent="0.3">
      <c r="A3616"/>
    </row>
    <row r="3617" spans="1:1" x14ac:dyDescent="0.3">
      <c r="A3617"/>
    </row>
    <row r="3618" spans="1:1" x14ac:dyDescent="0.3">
      <c r="A3618"/>
    </row>
    <row r="3619" spans="1:1" x14ac:dyDescent="0.3">
      <c r="A3619"/>
    </row>
    <row r="3620" spans="1:1" x14ac:dyDescent="0.3">
      <c r="A3620"/>
    </row>
    <row r="3621" spans="1:1" x14ac:dyDescent="0.3">
      <c r="A3621"/>
    </row>
    <row r="3622" spans="1:1" x14ac:dyDescent="0.3">
      <c r="A3622"/>
    </row>
    <row r="3623" spans="1:1" x14ac:dyDescent="0.3">
      <c r="A3623"/>
    </row>
    <row r="3624" spans="1:1" x14ac:dyDescent="0.3">
      <c r="A3624"/>
    </row>
    <row r="3625" spans="1:1" x14ac:dyDescent="0.3">
      <c r="A3625"/>
    </row>
    <row r="3626" spans="1:1" x14ac:dyDescent="0.3">
      <c r="A3626"/>
    </row>
    <row r="3627" spans="1:1" x14ac:dyDescent="0.3">
      <c r="A3627"/>
    </row>
    <row r="3628" spans="1:1" x14ac:dyDescent="0.3">
      <c r="A3628"/>
    </row>
    <row r="3629" spans="1:1" x14ac:dyDescent="0.3">
      <c r="A3629"/>
    </row>
    <row r="3630" spans="1:1" x14ac:dyDescent="0.3">
      <c r="A3630"/>
    </row>
    <row r="3631" spans="1:1" x14ac:dyDescent="0.3">
      <c r="A3631"/>
    </row>
    <row r="3632" spans="1:1" x14ac:dyDescent="0.3">
      <c r="A3632"/>
    </row>
    <row r="3633" spans="1:1" x14ac:dyDescent="0.3">
      <c r="A3633"/>
    </row>
    <row r="3634" spans="1:1" x14ac:dyDescent="0.3">
      <c r="A3634"/>
    </row>
    <row r="3635" spans="1:1" x14ac:dyDescent="0.3">
      <c r="A3635"/>
    </row>
    <row r="3636" spans="1:1" x14ac:dyDescent="0.3">
      <c r="A3636"/>
    </row>
    <row r="3637" spans="1:1" x14ac:dyDescent="0.3">
      <c r="A3637"/>
    </row>
    <row r="3638" spans="1:1" x14ac:dyDescent="0.3">
      <c r="A3638"/>
    </row>
    <row r="3639" spans="1:1" x14ac:dyDescent="0.3">
      <c r="A3639"/>
    </row>
    <row r="3640" spans="1:1" x14ac:dyDescent="0.3">
      <c r="A3640"/>
    </row>
    <row r="3641" spans="1:1" x14ac:dyDescent="0.3">
      <c r="A3641"/>
    </row>
    <row r="3642" spans="1:1" x14ac:dyDescent="0.3">
      <c r="A3642"/>
    </row>
    <row r="3643" spans="1:1" x14ac:dyDescent="0.3">
      <c r="A3643"/>
    </row>
    <row r="3644" spans="1:1" x14ac:dyDescent="0.3">
      <c r="A3644"/>
    </row>
    <row r="3645" spans="1:1" x14ac:dyDescent="0.3">
      <c r="A3645"/>
    </row>
    <row r="3646" spans="1:1" x14ac:dyDescent="0.3">
      <c r="A3646"/>
    </row>
    <row r="3647" spans="1:1" x14ac:dyDescent="0.3">
      <c r="A3647"/>
    </row>
    <row r="3648" spans="1:1" x14ac:dyDescent="0.3">
      <c r="A3648"/>
    </row>
    <row r="3649" spans="1:1" x14ac:dyDescent="0.3">
      <c r="A3649"/>
    </row>
    <row r="3650" spans="1:1" x14ac:dyDescent="0.3">
      <c r="A3650"/>
    </row>
    <row r="3651" spans="1:1" x14ac:dyDescent="0.3">
      <c r="A3651"/>
    </row>
    <row r="3652" spans="1:1" x14ac:dyDescent="0.3">
      <c r="A3652"/>
    </row>
    <row r="3653" spans="1:1" x14ac:dyDescent="0.3">
      <c r="A3653"/>
    </row>
    <row r="3654" spans="1:1" x14ac:dyDescent="0.3">
      <c r="A3654"/>
    </row>
    <row r="3655" spans="1:1" x14ac:dyDescent="0.3">
      <c r="A3655"/>
    </row>
    <row r="3656" spans="1:1" x14ac:dyDescent="0.3">
      <c r="A3656"/>
    </row>
    <row r="3657" spans="1:1" x14ac:dyDescent="0.3">
      <c r="A3657"/>
    </row>
    <row r="3658" spans="1:1" x14ac:dyDescent="0.3">
      <c r="A3658"/>
    </row>
    <row r="3659" spans="1:1" x14ac:dyDescent="0.3">
      <c r="A3659"/>
    </row>
    <row r="3660" spans="1:1" x14ac:dyDescent="0.3">
      <c r="A3660"/>
    </row>
    <row r="3661" spans="1:1" x14ac:dyDescent="0.3">
      <c r="A3661"/>
    </row>
    <row r="3662" spans="1:1" x14ac:dyDescent="0.3">
      <c r="A3662"/>
    </row>
    <row r="3663" spans="1:1" x14ac:dyDescent="0.3">
      <c r="A3663"/>
    </row>
    <row r="3664" spans="1:1" x14ac:dyDescent="0.3">
      <c r="A3664"/>
    </row>
    <row r="3665" spans="1:1" x14ac:dyDescent="0.3">
      <c r="A3665"/>
    </row>
    <row r="3666" spans="1:1" x14ac:dyDescent="0.3">
      <c r="A3666"/>
    </row>
    <row r="3667" spans="1:1" x14ac:dyDescent="0.3">
      <c r="A3667"/>
    </row>
    <row r="3668" spans="1:1" x14ac:dyDescent="0.3">
      <c r="A3668"/>
    </row>
    <row r="3669" spans="1:1" x14ac:dyDescent="0.3">
      <c r="A3669"/>
    </row>
    <row r="3670" spans="1:1" x14ac:dyDescent="0.3">
      <c r="A3670"/>
    </row>
    <row r="3671" spans="1:1" x14ac:dyDescent="0.3">
      <c r="A3671"/>
    </row>
    <row r="3672" spans="1:1" x14ac:dyDescent="0.3">
      <c r="A3672"/>
    </row>
    <row r="3673" spans="1:1" x14ac:dyDescent="0.3">
      <c r="A3673"/>
    </row>
    <row r="3674" spans="1:1" x14ac:dyDescent="0.3">
      <c r="A3674"/>
    </row>
    <row r="3675" spans="1:1" x14ac:dyDescent="0.3">
      <c r="A3675"/>
    </row>
    <row r="3676" spans="1:1" x14ac:dyDescent="0.3">
      <c r="A3676"/>
    </row>
    <row r="3677" spans="1:1" x14ac:dyDescent="0.3">
      <c r="A3677"/>
    </row>
    <row r="3678" spans="1:1" x14ac:dyDescent="0.3">
      <c r="A3678"/>
    </row>
    <row r="3679" spans="1:1" x14ac:dyDescent="0.3">
      <c r="A3679"/>
    </row>
    <row r="3680" spans="1:1" x14ac:dyDescent="0.3">
      <c r="A3680"/>
    </row>
    <row r="3681" spans="1:1" x14ac:dyDescent="0.3">
      <c r="A3681"/>
    </row>
    <row r="3682" spans="1:1" x14ac:dyDescent="0.3">
      <c r="A3682"/>
    </row>
    <row r="3683" spans="1:1" x14ac:dyDescent="0.3">
      <c r="A3683"/>
    </row>
    <row r="3684" spans="1:1" x14ac:dyDescent="0.3">
      <c r="A3684"/>
    </row>
    <row r="3685" spans="1:1" x14ac:dyDescent="0.3">
      <c r="A3685"/>
    </row>
    <row r="3686" spans="1:1" x14ac:dyDescent="0.3">
      <c r="A3686"/>
    </row>
    <row r="3687" spans="1:1" x14ac:dyDescent="0.3">
      <c r="A3687"/>
    </row>
    <row r="3688" spans="1:1" x14ac:dyDescent="0.3">
      <c r="A3688"/>
    </row>
    <row r="3689" spans="1:1" x14ac:dyDescent="0.3">
      <c r="A3689"/>
    </row>
    <row r="3690" spans="1:1" x14ac:dyDescent="0.3">
      <c r="A3690"/>
    </row>
    <row r="3691" spans="1:1" x14ac:dyDescent="0.3">
      <c r="A3691"/>
    </row>
    <row r="3692" spans="1:1" x14ac:dyDescent="0.3">
      <c r="A3692"/>
    </row>
    <row r="3693" spans="1:1" x14ac:dyDescent="0.3">
      <c r="A3693"/>
    </row>
    <row r="3694" spans="1:1" x14ac:dyDescent="0.3">
      <c r="A3694"/>
    </row>
    <row r="3695" spans="1:1" x14ac:dyDescent="0.3">
      <c r="A3695"/>
    </row>
    <row r="3696" spans="1:1" x14ac:dyDescent="0.3">
      <c r="A3696"/>
    </row>
    <row r="3697" spans="1:1" x14ac:dyDescent="0.3">
      <c r="A3697"/>
    </row>
    <row r="3698" spans="1:1" x14ac:dyDescent="0.3">
      <c r="A3698"/>
    </row>
    <row r="3699" spans="1:1" x14ac:dyDescent="0.3">
      <c r="A3699"/>
    </row>
    <row r="3700" spans="1:1" x14ac:dyDescent="0.3">
      <c r="A3700"/>
    </row>
    <row r="3701" spans="1:1" x14ac:dyDescent="0.3">
      <c r="A3701"/>
    </row>
    <row r="3702" spans="1:1" x14ac:dyDescent="0.3">
      <c r="A3702"/>
    </row>
    <row r="3703" spans="1:1" x14ac:dyDescent="0.3">
      <c r="A3703"/>
    </row>
    <row r="3704" spans="1:1" x14ac:dyDescent="0.3">
      <c r="A3704"/>
    </row>
    <row r="3705" spans="1:1" x14ac:dyDescent="0.3">
      <c r="A3705"/>
    </row>
    <row r="3706" spans="1:1" x14ac:dyDescent="0.3">
      <c r="A3706"/>
    </row>
    <row r="3707" spans="1:1" x14ac:dyDescent="0.3">
      <c r="A3707"/>
    </row>
    <row r="3708" spans="1:1" x14ac:dyDescent="0.3">
      <c r="A3708"/>
    </row>
    <row r="3709" spans="1:1" x14ac:dyDescent="0.3">
      <c r="A3709"/>
    </row>
    <row r="3710" spans="1:1" x14ac:dyDescent="0.3">
      <c r="A3710"/>
    </row>
    <row r="3711" spans="1:1" x14ac:dyDescent="0.3">
      <c r="A3711"/>
    </row>
    <row r="3712" spans="1:1" x14ac:dyDescent="0.3">
      <c r="A3712"/>
    </row>
    <row r="3713" spans="1:1" x14ac:dyDescent="0.3">
      <c r="A3713"/>
    </row>
    <row r="3714" spans="1:1" x14ac:dyDescent="0.3">
      <c r="A3714"/>
    </row>
    <row r="3715" spans="1:1" x14ac:dyDescent="0.3">
      <c r="A3715"/>
    </row>
    <row r="3716" spans="1:1" x14ac:dyDescent="0.3">
      <c r="A3716"/>
    </row>
    <row r="3717" spans="1:1" x14ac:dyDescent="0.3">
      <c r="A3717"/>
    </row>
    <row r="3718" spans="1:1" x14ac:dyDescent="0.3">
      <c r="A3718"/>
    </row>
    <row r="3719" spans="1:1" x14ac:dyDescent="0.3">
      <c r="A3719"/>
    </row>
    <row r="3720" spans="1:1" x14ac:dyDescent="0.3">
      <c r="A3720"/>
    </row>
    <row r="3721" spans="1:1" x14ac:dyDescent="0.3">
      <c r="A3721"/>
    </row>
    <row r="3722" spans="1:1" x14ac:dyDescent="0.3">
      <c r="A3722"/>
    </row>
    <row r="3723" spans="1:1" x14ac:dyDescent="0.3">
      <c r="A3723"/>
    </row>
    <row r="3724" spans="1:1" x14ac:dyDescent="0.3">
      <c r="A3724"/>
    </row>
    <row r="3725" spans="1:1" x14ac:dyDescent="0.3">
      <c r="A3725"/>
    </row>
    <row r="3726" spans="1:1" x14ac:dyDescent="0.3">
      <c r="A3726"/>
    </row>
    <row r="3727" spans="1:1" x14ac:dyDescent="0.3">
      <c r="A3727"/>
    </row>
    <row r="3728" spans="1:1" x14ac:dyDescent="0.3">
      <c r="A3728"/>
    </row>
    <row r="3729" spans="1:1" x14ac:dyDescent="0.3">
      <c r="A3729"/>
    </row>
    <row r="3730" spans="1:1" x14ac:dyDescent="0.3">
      <c r="A3730"/>
    </row>
    <row r="3731" spans="1:1" x14ac:dyDescent="0.3">
      <c r="A3731"/>
    </row>
    <row r="3732" spans="1:1" x14ac:dyDescent="0.3">
      <c r="A3732"/>
    </row>
    <row r="3733" spans="1:1" x14ac:dyDescent="0.3">
      <c r="A3733"/>
    </row>
    <row r="3734" spans="1:1" x14ac:dyDescent="0.3">
      <c r="A3734"/>
    </row>
    <row r="3735" spans="1:1" x14ac:dyDescent="0.3">
      <c r="A3735"/>
    </row>
    <row r="3736" spans="1:1" x14ac:dyDescent="0.3">
      <c r="A3736"/>
    </row>
    <row r="3737" spans="1:1" x14ac:dyDescent="0.3">
      <c r="A3737"/>
    </row>
    <row r="3738" spans="1:1" x14ac:dyDescent="0.3">
      <c r="A3738"/>
    </row>
    <row r="3739" spans="1:1" x14ac:dyDescent="0.3">
      <c r="A3739"/>
    </row>
    <row r="3740" spans="1:1" x14ac:dyDescent="0.3">
      <c r="A3740"/>
    </row>
    <row r="3741" spans="1:1" x14ac:dyDescent="0.3">
      <c r="A3741"/>
    </row>
    <row r="3742" spans="1:1" x14ac:dyDescent="0.3">
      <c r="A3742"/>
    </row>
    <row r="3743" spans="1:1" x14ac:dyDescent="0.3">
      <c r="A3743"/>
    </row>
    <row r="3744" spans="1:1" x14ac:dyDescent="0.3">
      <c r="A3744"/>
    </row>
    <row r="3745" spans="1:1" x14ac:dyDescent="0.3">
      <c r="A3745"/>
    </row>
    <row r="3746" spans="1:1" x14ac:dyDescent="0.3">
      <c r="A3746"/>
    </row>
    <row r="3747" spans="1:1" x14ac:dyDescent="0.3">
      <c r="A3747"/>
    </row>
    <row r="3748" spans="1:1" x14ac:dyDescent="0.3">
      <c r="A3748"/>
    </row>
    <row r="3749" spans="1:1" x14ac:dyDescent="0.3">
      <c r="A3749"/>
    </row>
    <row r="3750" spans="1:1" x14ac:dyDescent="0.3">
      <c r="A3750"/>
    </row>
    <row r="3751" spans="1:1" x14ac:dyDescent="0.3">
      <c r="A3751"/>
    </row>
    <row r="3752" spans="1:1" x14ac:dyDescent="0.3">
      <c r="A3752"/>
    </row>
    <row r="3753" spans="1:1" x14ac:dyDescent="0.3">
      <c r="A3753"/>
    </row>
    <row r="3754" spans="1:1" x14ac:dyDescent="0.3">
      <c r="A3754"/>
    </row>
    <row r="3755" spans="1:1" x14ac:dyDescent="0.3">
      <c r="A3755"/>
    </row>
    <row r="3756" spans="1:1" x14ac:dyDescent="0.3">
      <c r="A3756"/>
    </row>
    <row r="3757" spans="1:1" x14ac:dyDescent="0.3">
      <c r="A3757"/>
    </row>
    <row r="3758" spans="1:1" x14ac:dyDescent="0.3">
      <c r="A3758"/>
    </row>
    <row r="3759" spans="1:1" x14ac:dyDescent="0.3">
      <c r="A3759"/>
    </row>
    <row r="3760" spans="1:1" x14ac:dyDescent="0.3">
      <c r="A3760"/>
    </row>
    <row r="3761" spans="1:1" x14ac:dyDescent="0.3">
      <c r="A3761"/>
    </row>
    <row r="3762" spans="1:1" x14ac:dyDescent="0.3">
      <c r="A3762"/>
    </row>
    <row r="3763" spans="1:1" x14ac:dyDescent="0.3">
      <c r="A3763"/>
    </row>
    <row r="3764" spans="1:1" x14ac:dyDescent="0.3">
      <c r="A3764"/>
    </row>
    <row r="3765" spans="1:1" x14ac:dyDescent="0.3">
      <c r="A3765"/>
    </row>
    <row r="3766" spans="1:1" x14ac:dyDescent="0.3">
      <c r="A3766"/>
    </row>
    <row r="3767" spans="1:1" x14ac:dyDescent="0.3">
      <c r="A3767"/>
    </row>
    <row r="3768" spans="1:1" x14ac:dyDescent="0.3">
      <c r="A3768"/>
    </row>
    <row r="3769" spans="1:1" x14ac:dyDescent="0.3">
      <c r="A3769"/>
    </row>
    <row r="3770" spans="1:1" x14ac:dyDescent="0.3">
      <c r="A3770"/>
    </row>
    <row r="3771" spans="1:1" x14ac:dyDescent="0.3">
      <c r="A3771"/>
    </row>
    <row r="3772" spans="1:1" x14ac:dyDescent="0.3">
      <c r="A3772"/>
    </row>
    <row r="3773" spans="1:1" x14ac:dyDescent="0.3">
      <c r="A3773"/>
    </row>
    <row r="3774" spans="1:1" x14ac:dyDescent="0.3">
      <c r="A3774"/>
    </row>
    <row r="3775" spans="1:1" x14ac:dyDescent="0.3">
      <c r="A3775"/>
    </row>
    <row r="3776" spans="1:1" x14ac:dyDescent="0.3">
      <c r="A3776"/>
    </row>
    <row r="3777" spans="1:1" x14ac:dyDescent="0.3">
      <c r="A3777"/>
    </row>
    <row r="3778" spans="1:1" x14ac:dyDescent="0.3">
      <c r="A3778"/>
    </row>
    <row r="3779" spans="1:1" x14ac:dyDescent="0.3">
      <c r="A3779"/>
    </row>
    <row r="3780" spans="1:1" x14ac:dyDescent="0.3">
      <c r="A3780"/>
    </row>
    <row r="3781" spans="1:1" x14ac:dyDescent="0.3">
      <c r="A3781"/>
    </row>
    <row r="3782" spans="1:1" x14ac:dyDescent="0.3">
      <c r="A3782"/>
    </row>
    <row r="3783" spans="1:1" x14ac:dyDescent="0.3">
      <c r="A3783"/>
    </row>
    <row r="3784" spans="1:1" x14ac:dyDescent="0.3">
      <c r="A3784"/>
    </row>
    <row r="3785" spans="1:1" x14ac:dyDescent="0.3">
      <c r="A3785"/>
    </row>
    <row r="3786" spans="1:1" x14ac:dyDescent="0.3">
      <c r="A3786"/>
    </row>
    <row r="3787" spans="1:1" x14ac:dyDescent="0.3">
      <c r="A3787"/>
    </row>
    <row r="3788" spans="1:1" x14ac:dyDescent="0.3">
      <c r="A3788"/>
    </row>
    <row r="3789" spans="1:1" x14ac:dyDescent="0.3">
      <c r="A3789"/>
    </row>
    <row r="3790" spans="1:1" x14ac:dyDescent="0.3">
      <c r="A3790"/>
    </row>
    <row r="3791" spans="1:1" x14ac:dyDescent="0.3">
      <c r="A3791"/>
    </row>
    <row r="3792" spans="1:1" x14ac:dyDescent="0.3">
      <c r="A3792"/>
    </row>
    <row r="3793" spans="1:1" x14ac:dyDescent="0.3">
      <c r="A3793"/>
    </row>
    <row r="3794" spans="1:1" x14ac:dyDescent="0.3">
      <c r="A3794"/>
    </row>
    <row r="3795" spans="1:1" x14ac:dyDescent="0.3">
      <c r="A3795"/>
    </row>
    <row r="3796" spans="1:1" x14ac:dyDescent="0.3">
      <c r="A3796"/>
    </row>
    <row r="3797" spans="1:1" x14ac:dyDescent="0.3">
      <c r="A3797"/>
    </row>
    <row r="3798" spans="1:1" x14ac:dyDescent="0.3">
      <c r="A3798"/>
    </row>
    <row r="3799" spans="1:1" x14ac:dyDescent="0.3">
      <c r="A3799"/>
    </row>
    <row r="3800" spans="1:1" x14ac:dyDescent="0.3">
      <c r="A3800"/>
    </row>
    <row r="3801" spans="1:1" x14ac:dyDescent="0.3">
      <c r="A3801"/>
    </row>
    <row r="3802" spans="1:1" x14ac:dyDescent="0.3">
      <c r="A3802"/>
    </row>
    <row r="3803" spans="1:1" x14ac:dyDescent="0.3">
      <c r="A3803"/>
    </row>
    <row r="3804" spans="1:1" x14ac:dyDescent="0.3">
      <c r="A3804"/>
    </row>
    <row r="3805" spans="1:1" x14ac:dyDescent="0.3">
      <c r="A3805"/>
    </row>
    <row r="3806" spans="1:1" x14ac:dyDescent="0.3">
      <c r="A3806"/>
    </row>
    <row r="3807" spans="1:1" x14ac:dyDescent="0.3">
      <c r="A3807"/>
    </row>
    <row r="3808" spans="1:1" x14ac:dyDescent="0.3">
      <c r="A3808"/>
    </row>
    <row r="3809" spans="1:1" x14ac:dyDescent="0.3">
      <c r="A3809"/>
    </row>
    <row r="3810" spans="1:1" x14ac:dyDescent="0.3">
      <c r="A3810"/>
    </row>
    <row r="3811" spans="1:1" x14ac:dyDescent="0.3">
      <c r="A3811"/>
    </row>
    <row r="3812" spans="1:1" x14ac:dyDescent="0.3">
      <c r="A3812"/>
    </row>
    <row r="3813" spans="1:1" x14ac:dyDescent="0.3">
      <c r="A3813"/>
    </row>
    <row r="3814" spans="1:1" x14ac:dyDescent="0.3">
      <c r="A3814"/>
    </row>
    <row r="3815" spans="1:1" x14ac:dyDescent="0.3">
      <c r="A3815"/>
    </row>
    <row r="3816" spans="1:1" x14ac:dyDescent="0.3">
      <c r="A3816"/>
    </row>
    <row r="3817" spans="1:1" x14ac:dyDescent="0.3">
      <c r="A3817"/>
    </row>
    <row r="3818" spans="1:1" x14ac:dyDescent="0.3">
      <c r="A3818"/>
    </row>
    <row r="3819" spans="1:1" x14ac:dyDescent="0.3">
      <c r="A3819"/>
    </row>
    <row r="3820" spans="1:1" x14ac:dyDescent="0.3">
      <c r="A3820"/>
    </row>
    <row r="3821" spans="1:1" x14ac:dyDescent="0.3">
      <c r="A3821"/>
    </row>
    <row r="3822" spans="1:1" x14ac:dyDescent="0.3">
      <c r="A3822"/>
    </row>
    <row r="3823" spans="1:1" x14ac:dyDescent="0.3">
      <c r="A3823"/>
    </row>
    <row r="3824" spans="1:1" x14ac:dyDescent="0.3">
      <c r="A3824"/>
    </row>
    <row r="3825" spans="1:1" x14ac:dyDescent="0.3">
      <c r="A3825"/>
    </row>
    <row r="3826" spans="1:1" x14ac:dyDescent="0.3">
      <c r="A3826"/>
    </row>
    <row r="3827" spans="1:1" x14ac:dyDescent="0.3">
      <c r="A3827"/>
    </row>
    <row r="3828" spans="1:1" x14ac:dyDescent="0.3">
      <c r="A3828"/>
    </row>
    <row r="3829" spans="1:1" x14ac:dyDescent="0.3">
      <c r="A3829"/>
    </row>
    <row r="3830" spans="1:1" x14ac:dyDescent="0.3">
      <c r="A3830"/>
    </row>
    <row r="3831" spans="1:1" x14ac:dyDescent="0.3">
      <c r="A3831"/>
    </row>
    <row r="3832" spans="1:1" x14ac:dyDescent="0.3">
      <c r="A3832"/>
    </row>
    <row r="3833" spans="1:1" x14ac:dyDescent="0.3">
      <c r="A3833"/>
    </row>
    <row r="3834" spans="1:1" x14ac:dyDescent="0.3">
      <c r="A3834"/>
    </row>
    <row r="3835" spans="1:1" x14ac:dyDescent="0.3">
      <c r="A3835"/>
    </row>
    <row r="3836" spans="1:1" x14ac:dyDescent="0.3">
      <c r="A3836"/>
    </row>
    <row r="3837" spans="1:1" x14ac:dyDescent="0.3">
      <c r="A3837"/>
    </row>
    <row r="3838" spans="1:1" x14ac:dyDescent="0.3">
      <c r="A3838"/>
    </row>
    <row r="3839" spans="1:1" x14ac:dyDescent="0.3">
      <c r="A3839"/>
    </row>
    <row r="3840" spans="1:1" x14ac:dyDescent="0.3">
      <c r="A3840"/>
    </row>
    <row r="3841" spans="1:1" x14ac:dyDescent="0.3">
      <c r="A3841"/>
    </row>
    <row r="3842" spans="1:1" x14ac:dyDescent="0.3">
      <c r="A3842"/>
    </row>
    <row r="3843" spans="1:1" x14ac:dyDescent="0.3">
      <c r="A3843"/>
    </row>
    <row r="3844" spans="1:1" x14ac:dyDescent="0.3">
      <c r="A3844"/>
    </row>
    <row r="3845" spans="1:1" x14ac:dyDescent="0.3">
      <c r="A3845"/>
    </row>
    <row r="3846" spans="1:1" x14ac:dyDescent="0.3">
      <c r="A3846"/>
    </row>
    <row r="3847" spans="1:1" x14ac:dyDescent="0.3">
      <c r="A3847"/>
    </row>
    <row r="3848" spans="1:1" x14ac:dyDescent="0.3">
      <c r="A3848"/>
    </row>
    <row r="3849" spans="1:1" x14ac:dyDescent="0.3">
      <c r="A3849"/>
    </row>
    <row r="3850" spans="1:1" x14ac:dyDescent="0.3">
      <c r="A3850"/>
    </row>
    <row r="3851" spans="1:1" x14ac:dyDescent="0.3">
      <c r="A3851"/>
    </row>
    <row r="3852" spans="1:1" x14ac:dyDescent="0.3">
      <c r="A3852"/>
    </row>
    <row r="3853" spans="1:1" x14ac:dyDescent="0.3">
      <c r="A3853"/>
    </row>
    <row r="3854" spans="1:1" x14ac:dyDescent="0.3">
      <c r="A3854"/>
    </row>
    <row r="3855" spans="1:1" x14ac:dyDescent="0.3">
      <c r="A3855"/>
    </row>
    <row r="3856" spans="1:1" x14ac:dyDescent="0.3">
      <c r="A3856"/>
    </row>
    <row r="3857" spans="1:1" x14ac:dyDescent="0.3">
      <c r="A3857"/>
    </row>
    <row r="3858" spans="1:1" x14ac:dyDescent="0.3">
      <c r="A3858"/>
    </row>
    <row r="3859" spans="1:1" x14ac:dyDescent="0.3">
      <c r="A3859"/>
    </row>
    <row r="3860" spans="1:1" x14ac:dyDescent="0.3">
      <c r="A3860"/>
    </row>
    <row r="3861" spans="1:1" x14ac:dyDescent="0.3">
      <c r="A3861"/>
    </row>
    <row r="3862" spans="1:1" x14ac:dyDescent="0.3">
      <c r="A3862"/>
    </row>
    <row r="3863" spans="1:1" x14ac:dyDescent="0.3">
      <c r="A3863"/>
    </row>
    <row r="3864" spans="1:1" x14ac:dyDescent="0.3">
      <c r="A3864"/>
    </row>
    <row r="3865" spans="1:1" x14ac:dyDescent="0.3">
      <c r="A3865"/>
    </row>
    <row r="3866" spans="1:1" x14ac:dyDescent="0.3">
      <c r="A3866"/>
    </row>
    <row r="3867" spans="1:1" x14ac:dyDescent="0.3">
      <c r="A3867"/>
    </row>
    <row r="3868" spans="1:1" x14ac:dyDescent="0.3">
      <c r="A3868"/>
    </row>
    <row r="3869" spans="1:1" x14ac:dyDescent="0.3">
      <c r="A3869"/>
    </row>
    <row r="3870" spans="1:1" x14ac:dyDescent="0.3">
      <c r="A3870"/>
    </row>
    <row r="3871" spans="1:1" x14ac:dyDescent="0.3">
      <c r="A3871"/>
    </row>
    <row r="3872" spans="1:1" x14ac:dyDescent="0.3">
      <c r="A3872"/>
    </row>
    <row r="3873" spans="1:1" x14ac:dyDescent="0.3">
      <c r="A3873"/>
    </row>
    <row r="3874" spans="1:1" x14ac:dyDescent="0.3">
      <c r="A3874"/>
    </row>
    <row r="3875" spans="1:1" x14ac:dyDescent="0.3">
      <c r="A3875"/>
    </row>
    <row r="3876" spans="1:1" x14ac:dyDescent="0.3">
      <c r="A3876"/>
    </row>
    <row r="3877" spans="1:1" x14ac:dyDescent="0.3">
      <c r="A3877"/>
    </row>
    <row r="3878" spans="1:1" x14ac:dyDescent="0.3">
      <c r="A3878"/>
    </row>
    <row r="3879" spans="1:1" x14ac:dyDescent="0.3">
      <c r="A3879"/>
    </row>
    <row r="3880" spans="1:1" x14ac:dyDescent="0.3">
      <c r="A3880"/>
    </row>
    <row r="3881" spans="1:1" x14ac:dyDescent="0.3">
      <c r="A3881"/>
    </row>
    <row r="3882" spans="1:1" x14ac:dyDescent="0.3">
      <c r="A3882"/>
    </row>
    <row r="3883" spans="1:1" x14ac:dyDescent="0.3">
      <c r="A3883"/>
    </row>
    <row r="3884" spans="1:1" x14ac:dyDescent="0.3">
      <c r="A3884"/>
    </row>
    <row r="3885" spans="1:1" x14ac:dyDescent="0.3">
      <c r="A3885"/>
    </row>
    <row r="3886" spans="1:1" x14ac:dyDescent="0.3">
      <c r="A3886"/>
    </row>
    <row r="3887" spans="1:1" x14ac:dyDescent="0.3">
      <c r="A3887"/>
    </row>
    <row r="3888" spans="1:1" x14ac:dyDescent="0.3">
      <c r="A3888"/>
    </row>
    <row r="3889" spans="1:1" x14ac:dyDescent="0.3">
      <c r="A3889"/>
    </row>
    <row r="3890" spans="1:1" x14ac:dyDescent="0.3">
      <c r="A3890"/>
    </row>
    <row r="3891" spans="1:1" x14ac:dyDescent="0.3">
      <c r="A3891"/>
    </row>
    <row r="3892" spans="1:1" x14ac:dyDescent="0.3">
      <c r="A3892"/>
    </row>
    <row r="3893" spans="1:1" x14ac:dyDescent="0.3">
      <c r="A3893"/>
    </row>
    <row r="3894" spans="1:1" x14ac:dyDescent="0.3">
      <c r="A3894"/>
    </row>
    <row r="3895" spans="1:1" x14ac:dyDescent="0.3">
      <c r="A3895"/>
    </row>
    <row r="3896" spans="1:1" x14ac:dyDescent="0.3">
      <c r="A3896"/>
    </row>
    <row r="3897" spans="1:1" x14ac:dyDescent="0.3">
      <c r="A3897"/>
    </row>
    <row r="3898" spans="1:1" x14ac:dyDescent="0.3">
      <c r="A3898"/>
    </row>
    <row r="3899" spans="1:1" x14ac:dyDescent="0.3">
      <c r="A3899"/>
    </row>
    <row r="3900" spans="1:1" x14ac:dyDescent="0.3">
      <c r="A3900"/>
    </row>
    <row r="3901" spans="1:1" x14ac:dyDescent="0.3">
      <c r="A3901"/>
    </row>
    <row r="3902" spans="1:1" x14ac:dyDescent="0.3">
      <c r="A3902"/>
    </row>
    <row r="3903" spans="1:1" x14ac:dyDescent="0.3">
      <c r="A3903"/>
    </row>
    <row r="3904" spans="1:1" x14ac:dyDescent="0.3">
      <c r="A3904"/>
    </row>
    <row r="3905" spans="1:1" x14ac:dyDescent="0.3">
      <c r="A3905"/>
    </row>
    <row r="3906" spans="1:1" x14ac:dyDescent="0.3">
      <c r="A3906"/>
    </row>
    <row r="3907" spans="1:1" x14ac:dyDescent="0.3">
      <c r="A3907"/>
    </row>
    <row r="3908" spans="1:1" x14ac:dyDescent="0.3">
      <c r="A3908"/>
    </row>
    <row r="3909" spans="1:1" x14ac:dyDescent="0.3">
      <c r="A3909"/>
    </row>
    <row r="3910" spans="1:1" x14ac:dyDescent="0.3">
      <c r="A3910"/>
    </row>
    <row r="3911" spans="1:1" x14ac:dyDescent="0.3">
      <c r="A3911"/>
    </row>
    <row r="3912" spans="1:1" x14ac:dyDescent="0.3">
      <c r="A3912"/>
    </row>
    <row r="3913" spans="1:1" x14ac:dyDescent="0.3">
      <c r="A3913"/>
    </row>
    <row r="3914" spans="1:1" x14ac:dyDescent="0.3">
      <c r="A3914"/>
    </row>
    <row r="3915" spans="1:1" x14ac:dyDescent="0.3">
      <c r="A3915"/>
    </row>
    <row r="3916" spans="1:1" x14ac:dyDescent="0.3">
      <c r="A3916"/>
    </row>
    <row r="3917" spans="1:1" x14ac:dyDescent="0.3">
      <c r="A3917"/>
    </row>
    <row r="3918" spans="1:1" x14ac:dyDescent="0.3">
      <c r="A3918"/>
    </row>
    <row r="3919" spans="1:1" x14ac:dyDescent="0.3">
      <c r="A3919"/>
    </row>
    <row r="3920" spans="1:1" x14ac:dyDescent="0.3">
      <c r="A3920"/>
    </row>
    <row r="3921" spans="1:1" x14ac:dyDescent="0.3">
      <c r="A3921"/>
    </row>
    <row r="3922" spans="1:1" x14ac:dyDescent="0.3">
      <c r="A3922"/>
    </row>
    <row r="3923" spans="1:1" x14ac:dyDescent="0.3">
      <c r="A3923"/>
    </row>
    <row r="3924" spans="1:1" x14ac:dyDescent="0.3">
      <c r="A3924"/>
    </row>
    <row r="3925" spans="1:1" x14ac:dyDescent="0.3">
      <c r="A3925"/>
    </row>
    <row r="3926" spans="1:1" x14ac:dyDescent="0.3">
      <c r="A3926"/>
    </row>
    <row r="3927" spans="1:1" x14ac:dyDescent="0.3">
      <c r="A3927"/>
    </row>
    <row r="3928" spans="1:1" x14ac:dyDescent="0.3">
      <c r="A3928"/>
    </row>
    <row r="3929" spans="1:1" x14ac:dyDescent="0.3">
      <c r="A3929"/>
    </row>
    <row r="3930" spans="1:1" x14ac:dyDescent="0.3">
      <c r="A3930"/>
    </row>
    <row r="3931" spans="1:1" x14ac:dyDescent="0.3">
      <c r="A3931"/>
    </row>
    <row r="3932" spans="1:1" x14ac:dyDescent="0.3">
      <c r="A3932"/>
    </row>
    <row r="3933" spans="1:1" x14ac:dyDescent="0.3">
      <c r="A3933"/>
    </row>
    <row r="3934" spans="1:1" x14ac:dyDescent="0.3">
      <c r="A3934"/>
    </row>
    <row r="3935" spans="1:1" x14ac:dyDescent="0.3">
      <c r="A3935"/>
    </row>
    <row r="3936" spans="1:1" x14ac:dyDescent="0.3">
      <c r="A3936"/>
    </row>
    <row r="3937" spans="1:1" x14ac:dyDescent="0.3">
      <c r="A3937"/>
    </row>
    <row r="3938" spans="1:1" x14ac:dyDescent="0.3">
      <c r="A3938"/>
    </row>
    <row r="3939" spans="1:1" x14ac:dyDescent="0.3">
      <c r="A3939"/>
    </row>
    <row r="3940" spans="1:1" x14ac:dyDescent="0.3">
      <c r="A3940"/>
    </row>
    <row r="3941" spans="1:1" x14ac:dyDescent="0.3">
      <c r="A3941"/>
    </row>
    <row r="3942" spans="1:1" x14ac:dyDescent="0.3">
      <c r="A3942"/>
    </row>
    <row r="3943" spans="1:1" x14ac:dyDescent="0.3">
      <c r="A3943"/>
    </row>
    <row r="3944" spans="1:1" x14ac:dyDescent="0.3">
      <c r="A3944"/>
    </row>
    <row r="3945" spans="1:1" x14ac:dyDescent="0.3">
      <c r="A3945"/>
    </row>
    <row r="3946" spans="1:1" x14ac:dyDescent="0.3">
      <c r="A3946"/>
    </row>
    <row r="3947" spans="1:1" x14ac:dyDescent="0.3">
      <c r="A3947"/>
    </row>
    <row r="3948" spans="1:1" x14ac:dyDescent="0.3">
      <c r="A3948"/>
    </row>
    <row r="3949" spans="1:1" x14ac:dyDescent="0.3">
      <c r="A3949"/>
    </row>
    <row r="3950" spans="1:1" x14ac:dyDescent="0.3">
      <c r="A3950"/>
    </row>
    <row r="3951" spans="1:1" x14ac:dyDescent="0.3">
      <c r="A3951"/>
    </row>
    <row r="3952" spans="1:1" x14ac:dyDescent="0.3">
      <c r="A3952"/>
    </row>
    <row r="3953" spans="1:1" x14ac:dyDescent="0.3">
      <c r="A3953"/>
    </row>
    <row r="3954" spans="1:1" x14ac:dyDescent="0.3">
      <c r="A3954"/>
    </row>
    <row r="3955" spans="1:1" x14ac:dyDescent="0.3">
      <c r="A3955"/>
    </row>
    <row r="3956" spans="1:1" x14ac:dyDescent="0.3">
      <c r="A3956"/>
    </row>
    <row r="3957" spans="1:1" x14ac:dyDescent="0.3">
      <c r="A3957"/>
    </row>
    <row r="3958" spans="1:1" x14ac:dyDescent="0.3">
      <c r="A3958"/>
    </row>
    <row r="3959" spans="1:1" x14ac:dyDescent="0.3">
      <c r="A3959"/>
    </row>
    <row r="3960" spans="1:1" x14ac:dyDescent="0.3">
      <c r="A3960"/>
    </row>
    <row r="3961" spans="1:1" x14ac:dyDescent="0.3">
      <c r="A3961"/>
    </row>
    <row r="3962" spans="1:1" x14ac:dyDescent="0.3">
      <c r="A3962"/>
    </row>
    <row r="3963" spans="1:1" x14ac:dyDescent="0.3">
      <c r="A3963"/>
    </row>
    <row r="3964" spans="1:1" x14ac:dyDescent="0.3">
      <c r="A3964"/>
    </row>
    <row r="3965" spans="1:1" x14ac:dyDescent="0.3">
      <c r="A3965"/>
    </row>
    <row r="3966" spans="1:1" x14ac:dyDescent="0.3">
      <c r="A3966"/>
    </row>
    <row r="3967" spans="1:1" x14ac:dyDescent="0.3">
      <c r="A3967"/>
    </row>
    <row r="3968" spans="1:1" x14ac:dyDescent="0.3">
      <c r="A3968"/>
    </row>
    <row r="3969" spans="1:1" x14ac:dyDescent="0.3">
      <c r="A3969"/>
    </row>
    <row r="3970" spans="1:1" x14ac:dyDescent="0.3">
      <c r="A3970"/>
    </row>
    <row r="3971" spans="1:1" x14ac:dyDescent="0.3">
      <c r="A3971"/>
    </row>
    <row r="3972" spans="1:1" x14ac:dyDescent="0.3">
      <c r="A3972"/>
    </row>
    <row r="3973" spans="1:1" x14ac:dyDescent="0.3">
      <c r="A3973"/>
    </row>
    <row r="3974" spans="1:1" x14ac:dyDescent="0.3">
      <c r="A3974"/>
    </row>
    <row r="3975" spans="1:1" x14ac:dyDescent="0.3">
      <c r="A3975"/>
    </row>
    <row r="3976" spans="1:1" x14ac:dyDescent="0.3">
      <c r="A3976"/>
    </row>
    <row r="3977" spans="1:1" x14ac:dyDescent="0.3">
      <c r="A3977"/>
    </row>
    <row r="3978" spans="1:1" x14ac:dyDescent="0.3">
      <c r="A3978"/>
    </row>
    <row r="3979" spans="1:1" x14ac:dyDescent="0.3">
      <c r="A3979"/>
    </row>
    <row r="3980" spans="1:1" x14ac:dyDescent="0.3">
      <c r="A3980"/>
    </row>
    <row r="3981" spans="1:1" x14ac:dyDescent="0.3">
      <c r="A3981"/>
    </row>
    <row r="3982" spans="1:1" x14ac:dyDescent="0.3">
      <c r="A3982"/>
    </row>
    <row r="3983" spans="1:1" x14ac:dyDescent="0.3">
      <c r="A3983"/>
    </row>
    <row r="3984" spans="1:1" x14ac:dyDescent="0.3">
      <c r="A3984"/>
    </row>
    <row r="3985" spans="1:1" x14ac:dyDescent="0.3">
      <c r="A3985"/>
    </row>
    <row r="3986" spans="1:1" x14ac:dyDescent="0.3">
      <c r="A3986"/>
    </row>
    <row r="3987" spans="1:1" x14ac:dyDescent="0.3">
      <c r="A3987"/>
    </row>
    <row r="3988" spans="1:1" x14ac:dyDescent="0.3">
      <c r="A3988"/>
    </row>
    <row r="3989" spans="1:1" x14ac:dyDescent="0.3">
      <c r="A3989"/>
    </row>
    <row r="3990" spans="1:1" x14ac:dyDescent="0.3">
      <c r="A3990"/>
    </row>
    <row r="3991" spans="1:1" x14ac:dyDescent="0.3">
      <c r="A3991"/>
    </row>
    <row r="3992" spans="1:1" x14ac:dyDescent="0.3">
      <c r="A3992"/>
    </row>
    <row r="3993" spans="1:1" x14ac:dyDescent="0.3">
      <c r="A3993"/>
    </row>
    <row r="3994" spans="1:1" x14ac:dyDescent="0.3">
      <c r="A3994"/>
    </row>
    <row r="3995" spans="1:1" x14ac:dyDescent="0.3">
      <c r="A3995"/>
    </row>
    <row r="3996" spans="1:1" x14ac:dyDescent="0.3">
      <c r="A3996"/>
    </row>
    <row r="3997" spans="1:1" x14ac:dyDescent="0.3">
      <c r="A3997"/>
    </row>
    <row r="3998" spans="1:1" x14ac:dyDescent="0.3">
      <c r="A3998"/>
    </row>
    <row r="3999" spans="1:1" x14ac:dyDescent="0.3">
      <c r="A3999"/>
    </row>
    <row r="4000" spans="1:1" x14ac:dyDescent="0.3">
      <c r="A4000"/>
    </row>
    <row r="4001" spans="1:1" x14ac:dyDescent="0.3">
      <c r="A4001"/>
    </row>
    <row r="4002" spans="1:1" x14ac:dyDescent="0.3">
      <c r="A4002"/>
    </row>
    <row r="4003" spans="1:1" x14ac:dyDescent="0.3">
      <c r="A4003"/>
    </row>
    <row r="4004" spans="1:1" x14ac:dyDescent="0.3">
      <c r="A4004"/>
    </row>
    <row r="4005" spans="1:1" x14ac:dyDescent="0.3">
      <c r="A4005"/>
    </row>
    <row r="4006" spans="1:1" x14ac:dyDescent="0.3">
      <c r="A4006"/>
    </row>
    <row r="4007" spans="1:1" x14ac:dyDescent="0.3">
      <c r="A4007"/>
    </row>
    <row r="4008" spans="1:1" x14ac:dyDescent="0.3">
      <c r="A4008"/>
    </row>
    <row r="4009" spans="1:1" x14ac:dyDescent="0.3">
      <c r="A4009"/>
    </row>
    <row r="4010" spans="1:1" x14ac:dyDescent="0.3">
      <c r="A4010"/>
    </row>
    <row r="4011" spans="1:1" x14ac:dyDescent="0.3">
      <c r="A4011"/>
    </row>
    <row r="4012" spans="1:1" x14ac:dyDescent="0.3">
      <c r="A4012"/>
    </row>
    <row r="4013" spans="1:1" x14ac:dyDescent="0.3">
      <c r="A4013"/>
    </row>
    <row r="4014" spans="1:1" x14ac:dyDescent="0.3">
      <c r="A4014"/>
    </row>
    <row r="4015" spans="1:1" x14ac:dyDescent="0.3">
      <c r="A4015"/>
    </row>
    <row r="4016" spans="1:1" x14ac:dyDescent="0.3">
      <c r="A4016"/>
    </row>
    <row r="4017" spans="1:1" x14ac:dyDescent="0.3">
      <c r="A4017"/>
    </row>
    <row r="4018" spans="1:1" x14ac:dyDescent="0.3">
      <c r="A4018"/>
    </row>
    <row r="4019" spans="1:1" x14ac:dyDescent="0.3">
      <c r="A4019"/>
    </row>
    <row r="4020" spans="1:1" x14ac:dyDescent="0.3">
      <c r="A4020"/>
    </row>
    <row r="4021" spans="1:1" x14ac:dyDescent="0.3">
      <c r="A4021"/>
    </row>
    <row r="4022" spans="1:1" x14ac:dyDescent="0.3">
      <c r="A4022"/>
    </row>
    <row r="4023" spans="1:1" x14ac:dyDescent="0.3">
      <c r="A4023"/>
    </row>
    <row r="4024" spans="1:1" x14ac:dyDescent="0.3">
      <c r="A4024"/>
    </row>
    <row r="4025" spans="1:1" x14ac:dyDescent="0.3">
      <c r="A4025"/>
    </row>
    <row r="4026" spans="1:1" x14ac:dyDescent="0.3">
      <c r="A4026"/>
    </row>
    <row r="4027" spans="1:1" x14ac:dyDescent="0.3">
      <c r="A4027"/>
    </row>
    <row r="4028" spans="1:1" x14ac:dyDescent="0.3">
      <c r="A4028"/>
    </row>
    <row r="4029" spans="1:1" x14ac:dyDescent="0.3">
      <c r="A4029"/>
    </row>
    <row r="4030" spans="1:1" x14ac:dyDescent="0.3">
      <c r="A4030"/>
    </row>
    <row r="4031" spans="1:1" x14ac:dyDescent="0.3">
      <c r="A4031"/>
    </row>
    <row r="4032" spans="1:1" x14ac:dyDescent="0.3">
      <c r="A4032"/>
    </row>
    <row r="4033" spans="1:1" x14ac:dyDescent="0.3">
      <c r="A4033"/>
    </row>
    <row r="4034" spans="1:1" x14ac:dyDescent="0.3">
      <c r="A4034"/>
    </row>
    <row r="4035" spans="1:1" x14ac:dyDescent="0.3">
      <c r="A4035"/>
    </row>
    <row r="4036" spans="1:1" x14ac:dyDescent="0.3">
      <c r="A4036"/>
    </row>
    <row r="4037" spans="1:1" x14ac:dyDescent="0.3">
      <c r="A4037"/>
    </row>
    <row r="4038" spans="1:1" x14ac:dyDescent="0.3">
      <c r="A4038"/>
    </row>
    <row r="4039" spans="1:1" x14ac:dyDescent="0.3">
      <c r="A4039"/>
    </row>
    <row r="4040" spans="1:1" x14ac:dyDescent="0.3">
      <c r="A4040"/>
    </row>
    <row r="4041" spans="1:1" x14ac:dyDescent="0.3">
      <c r="A4041"/>
    </row>
    <row r="4042" spans="1:1" x14ac:dyDescent="0.3">
      <c r="A4042"/>
    </row>
    <row r="4043" spans="1:1" x14ac:dyDescent="0.3">
      <c r="A4043"/>
    </row>
    <row r="4044" spans="1:1" x14ac:dyDescent="0.3">
      <c r="A4044"/>
    </row>
    <row r="4045" spans="1:1" x14ac:dyDescent="0.3">
      <c r="A4045"/>
    </row>
    <row r="4046" spans="1:1" x14ac:dyDescent="0.3">
      <c r="A4046"/>
    </row>
    <row r="4047" spans="1:1" x14ac:dyDescent="0.3">
      <c r="A4047"/>
    </row>
    <row r="4048" spans="1:1" x14ac:dyDescent="0.3">
      <c r="A4048"/>
    </row>
    <row r="4049" spans="1:1" x14ac:dyDescent="0.3">
      <c r="A4049"/>
    </row>
    <row r="4050" spans="1:1" x14ac:dyDescent="0.3">
      <c r="A4050"/>
    </row>
    <row r="4051" spans="1:1" x14ac:dyDescent="0.3">
      <c r="A4051"/>
    </row>
    <row r="4052" spans="1:1" x14ac:dyDescent="0.3">
      <c r="A4052"/>
    </row>
    <row r="4053" spans="1:1" x14ac:dyDescent="0.3">
      <c r="A4053"/>
    </row>
    <row r="4054" spans="1:1" x14ac:dyDescent="0.3">
      <c r="A4054"/>
    </row>
    <row r="4055" spans="1:1" x14ac:dyDescent="0.3">
      <c r="A4055"/>
    </row>
    <row r="4056" spans="1:1" x14ac:dyDescent="0.3">
      <c r="A4056"/>
    </row>
    <row r="4057" spans="1:1" x14ac:dyDescent="0.3">
      <c r="A4057"/>
    </row>
    <row r="4058" spans="1:1" x14ac:dyDescent="0.3">
      <c r="A4058"/>
    </row>
    <row r="4059" spans="1:1" x14ac:dyDescent="0.3">
      <c r="A4059"/>
    </row>
    <row r="4060" spans="1:1" x14ac:dyDescent="0.3">
      <c r="A4060"/>
    </row>
    <row r="4061" spans="1:1" x14ac:dyDescent="0.3">
      <c r="A4061"/>
    </row>
    <row r="4062" spans="1:1" x14ac:dyDescent="0.3">
      <c r="A4062"/>
    </row>
    <row r="4063" spans="1:1" x14ac:dyDescent="0.3">
      <c r="A4063"/>
    </row>
    <row r="4064" spans="1:1" x14ac:dyDescent="0.3">
      <c r="A4064"/>
    </row>
    <row r="4065" spans="1:1" x14ac:dyDescent="0.3">
      <c r="A4065"/>
    </row>
    <row r="4066" spans="1:1" x14ac:dyDescent="0.3">
      <c r="A4066"/>
    </row>
    <row r="4067" spans="1:1" x14ac:dyDescent="0.3">
      <c r="A4067"/>
    </row>
    <row r="4068" spans="1:1" x14ac:dyDescent="0.3">
      <c r="A4068"/>
    </row>
    <row r="4069" spans="1:1" x14ac:dyDescent="0.3">
      <c r="A4069"/>
    </row>
    <row r="4070" spans="1:1" x14ac:dyDescent="0.3">
      <c r="A4070"/>
    </row>
    <row r="4071" spans="1:1" x14ac:dyDescent="0.3">
      <c r="A4071"/>
    </row>
    <row r="4072" spans="1:1" x14ac:dyDescent="0.3">
      <c r="A4072"/>
    </row>
    <row r="4073" spans="1:1" x14ac:dyDescent="0.3">
      <c r="A4073"/>
    </row>
    <row r="4074" spans="1:1" x14ac:dyDescent="0.3">
      <c r="A4074"/>
    </row>
    <row r="4075" spans="1:1" x14ac:dyDescent="0.3">
      <c r="A4075"/>
    </row>
    <row r="4076" spans="1:1" x14ac:dyDescent="0.3">
      <c r="A4076"/>
    </row>
    <row r="4077" spans="1:1" x14ac:dyDescent="0.3">
      <c r="A4077"/>
    </row>
    <row r="4078" spans="1:1" x14ac:dyDescent="0.3">
      <c r="A4078"/>
    </row>
    <row r="4079" spans="1:1" x14ac:dyDescent="0.3">
      <c r="A4079"/>
    </row>
    <row r="4080" spans="1:1" x14ac:dyDescent="0.3">
      <c r="A4080"/>
    </row>
    <row r="4081" spans="1:1" x14ac:dyDescent="0.3">
      <c r="A4081"/>
    </row>
    <row r="4082" spans="1:1" x14ac:dyDescent="0.3">
      <c r="A4082"/>
    </row>
    <row r="4083" spans="1:1" x14ac:dyDescent="0.3">
      <c r="A4083"/>
    </row>
    <row r="4084" spans="1:1" x14ac:dyDescent="0.3">
      <c r="A4084"/>
    </row>
    <row r="4085" spans="1:1" x14ac:dyDescent="0.3">
      <c r="A4085"/>
    </row>
    <row r="4086" spans="1:1" x14ac:dyDescent="0.3">
      <c r="A4086"/>
    </row>
    <row r="4087" spans="1:1" x14ac:dyDescent="0.3">
      <c r="A4087"/>
    </row>
    <row r="4088" spans="1:1" x14ac:dyDescent="0.3">
      <c r="A4088"/>
    </row>
    <row r="4089" spans="1:1" x14ac:dyDescent="0.3">
      <c r="A4089"/>
    </row>
    <row r="4090" spans="1:1" x14ac:dyDescent="0.3">
      <c r="A4090"/>
    </row>
    <row r="4091" spans="1:1" x14ac:dyDescent="0.3">
      <c r="A4091"/>
    </row>
    <row r="4092" spans="1:1" x14ac:dyDescent="0.3">
      <c r="A4092"/>
    </row>
    <row r="4093" spans="1:1" x14ac:dyDescent="0.3">
      <c r="A4093"/>
    </row>
    <row r="4094" spans="1:1" x14ac:dyDescent="0.3">
      <c r="A4094"/>
    </row>
    <row r="4095" spans="1:1" x14ac:dyDescent="0.3">
      <c r="A4095"/>
    </row>
    <row r="4096" spans="1:1" x14ac:dyDescent="0.3">
      <c r="A4096"/>
    </row>
    <row r="4097" spans="1:1" x14ac:dyDescent="0.3">
      <c r="A4097"/>
    </row>
    <row r="4098" spans="1:1" x14ac:dyDescent="0.3">
      <c r="A4098"/>
    </row>
    <row r="4099" spans="1:1" x14ac:dyDescent="0.3">
      <c r="A4099"/>
    </row>
    <row r="4100" spans="1:1" x14ac:dyDescent="0.3">
      <c r="A4100"/>
    </row>
    <row r="4101" spans="1:1" x14ac:dyDescent="0.3">
      <c r="A4101"/>
    </row>
    <row r="4102" spans="1:1" x14ac:dyDescent="0.3">
      <c r="A4102"/>
    </row>
    <row r="4103" spans="1:1" x14ac:dyDescent="0.3">
      <c r="A4103"/>
    </row>
    <row r="4104" spans="1:1" x14ac:dyDescent="0.3">
      <c r="A4104"/>
    </row>
    <row r="4105" spans="1:1" x14ac:dyDescent="0.3">
      <c r="A4105"/>
    </row>
    <row r="4106" spans="1:1" x14ac:dyDescent="0.3">
      <c r="A4106"/>
    </row>
    <row r="4107" spans="1:1" x14ac:dyDescent="0.3">
      <c r="A4107"/>
    </row>
    <row r="4108" spans="1:1" x14ac:dyDescent="0.3">
      <c r="A4108"/>
    </row>
    <row r="4109" spans="1:1" x14ac:dyDescent="0.3">
      <c r="A4109"/>
    </row>
    <row r="4110" spans="1:1" x14ac:dyDescent="0.3">
      <c r="A4110"/>
    </row>
    <row r="4111" spans="1:1" x14ac:dyDescent="0.3">
      <c r="A4111"/>
    </row>
    <row r="4112" spans="1:1" x14ac:dyDescent="0.3">
      <c r="A4112"/>
    </row>
    <row r="4113" spans="1:1" x14ac:dyDescent="0.3">
      <c r="A4113"/>
    </row>
    <row r="4114" spans="1:1" x14ac:dyDescent="0.3">
      <c r="A4114"/>
    </row>
    <row r="4115" spans="1:1" x14ac:dyDescent="0.3">
      <c r="A4115"/>
    </row>
    <row r="4116" spans="1:1" x14ac:dyDescent="0.3">
      <c r="A4116"/>
    </row>
    <row r="4117" spans="1:1" x14ac:dyDescent="0.3">
      <c r="A4117"/>
    </row>
    <row r="4118" spans="1:1" x14ac:dyDescent="0.3">
      <c r="A4118"/>
    </row>
    <row r="4119" spans="1:1" x14ac:dyDescent="0.3">
      <c r="A4119"/>
    </row>
    <row r="4120" spans="1:1" x14ac:dyDescent="0.3">
      <c r="A4120"/>
    </row>
    <row r="4121" spans="1:1" x14ac:dyDescent="0.3">
      <c r="A4121"/>
    </row>
    <row r="4122" spans="1:1" x14ac:dyDescent="0.3">
      <c r="A4122"/>
    </row>
    <row r="4123" spans="1:1" x14ac:dyDescent="0.3">
      <c r="A4123"/>
    </row>
    <row r="4124" spans="1:1" x14ac:dyDescent="0.3">
      <c r="A4124"/>
    </row>
    <row r="4125" spans="1:1" x14ac:dyDescent="0.3">
      <c r="A4125"/>
    </row>
    <row r="4126" spans="1:1" x14ac:dyDescent="0.3">
      <c r="A4126"/>
    </row>
    <row r="4127" spans="1:1" x14ac:dyDescent="0.3">
      <c r="A4127"/>
    </row>
    <row r="4128" spans="1:1" x14ac:dyDescent="0.3">
      <c r="A4128"/>
    </row>
    <row r="4129" spans="1:1" x14ac:dyDescent="0.3">
      <c r="A4129"/>
    </row>
    <row r="4130" spans="1:1" x14ac:dyDescent="0.3">
      <c r="A4130"/>
    </row>
    <row r="4131" spans="1:1" x14ac:dyDescent="0.3">
      <c r="A4131"/>
    </row>
    <row r="4132" spans="1:1" x14ac:dyDescent="0.3">
      <c r="A4132"/>
    </row>
    <row r="4133" spans="1:1" x14ac:dyDescent="0.3">
      <c r="A4133"/>
    </row>
    <row r="4134" spans="1:1" x14ac:dyDescent="0.3">
      <c r="A4134"/>
    </row>
    <row r="4135" spans="1:1" x14ac:dyDescent="0.3">
      <c r="A4135"/>
    </row>
    <row r="4136" spans="1:1" x14ac:dyDescent="0.3">
      <c r="A4136"/>
    </row>
    <row r="4137" spans="1:1" x14ac:dyDescent="0.3">
      <c r="A4137"/>
    </row>
    <row r="4138" spans="1:1" x14ac:dyDescent="0.3">
      <c r="A4138"/>
    </row>
    <row r="4139" spans="1:1" x14ac:dyDescent="0.3">
      <c r="A4139"/>
    </row>
    <row r="4140" spans="1:1" x14ac:dyDescent="0.3">
      <c r="A4140"/>
    </row>
    <row r="4141" spans="1:1" x14ac:dyDescent="0.3">
      <c r="A4141"/>
    </row>
    <row r="4142" spans="1:1" x14ac:dyDescent="0.3">
      <c r="A4142"/>
    </row>
    <row r="4143" spans="1:1" x14ac:dyDescent="0.3">
      <c r="A4143"/>
    </row>
    <row r="4144" spans="1:1" x14ac:dyDescent="0.3">
      <c r="A4144"/>
    </row>
    <row r="4145" spans="1:1" x14ac:dyDescent="0.3">
      <c r="A4145"/>
    </row>
    <row r="4146" spans="1:1" x14ac:dyDescent="0.3">
      <c r="A4146"/>
    </row>
    <row r="4147" spans="1:1" x14ac:dyDescent="0.3">
      <c r="A4147"/>
    </row>
    <row r="4148" spans="1:1" x14ac:dyDescent="0.3">
      <c r="A4148"/>
    </row>
    <row r="4149" spans="1:1" x14ac:dyDescent="0.3">
      <c r="A4149"/>
    </row>
    <row r="4150" spans="1:1" x14ac:dyDescent="0.3">
      <c r="A4150"/>
    </row>
    <row r="4151" spans="1:1" x14ac:dyDescent="0.3">
      <c r="A4151"/>
    </row>
    <row r="4152" spans="1:1" x14ac:dyDescent="0.3">
      <c r="A4152"/>
    </row>
    <row r="4153" spans="1:1" x14ac:dyDescent="0.3">
      <c r="A4153"/>
    </row>
    <row r="4154" spans="1:1" x14ac:dyDescent="0.3">
      <c r="A4154"/>
    </row>
    <row r="4155" spans="1:1" x14ac:dyDescent="0.3">
      <c r="A4155"/>
    </row>
    <row r="4156" spans="1:1" x14ac:dyDescent="0.3">
      <c r="A4156"/>
    </row>
    <row r="4157" spans="1:1" x14ac:dyDescent="0.3">
      <c r="A4157"/>
    </row>
    <row r="4158" spans="1:1" x14ac:dyDescent="0.3">
      <c r="A4158"/>
    </row>
    <row r="4159" spans="1:1" x14ac:dyDescent="0.3">
      <c r="A4159"/>
    </row>
    <row r="4160" spans="1:1" x14ac:dyDescent="0.3">
      <c r="A4160"/>
    </row>
    <row r="4161" spans="1:1" x14ac:dyDescent="0.3">
      <c r="A4161"/>
    </row>
    <row r="4162" spans="1:1" x14ac:dyDescent="0.3">
      <c r="A4162"/>
    </row>
    <row r="4163" spans="1:1" x14ac:dyDescent="0.3">
      <c r="A4163"/>
    </row>
    <row r="4164" spans="1:1" x14ac:dyDescent="0.3">
      <c r="A4164"/>
    </row>
    <row r="4165" spans="1:1" x14ac:dyDescent="0.3">
      <c r="A4165"/>
    </row>
    <row r="4166" spans="1:1" x14ac:dyDescent="0.3">
      <c r="A4166"/>
    </row>
    <row r="4167" spans="1:1" x14ac:dyDescent="0.3">
      <c r="A4167"/>
    </row>
    <row r="4168" spans="1:1" x14ac:dyDescent="0.3">
      <c r="A4168"/>
    </row>
    <row r="4169" spans="1:1" x14ac:dyDescent="0.3">
      <c r="A4169"/>
    </row>
    <row r="4170" spans="1:1" x14ac:dyDescent="0.3">
      <c r="A4170"/>
    </row>
    <row r="4171" spans="1:1" x14ac:dyDescent="0.3">
      <c r="A4171"/>
    </row>
    <row r="4172" spans="1:1" x14ac:dyDescent="0.3">
      <c r="A4172"/>
    </row>
    <row r="4173" spans="1:1" x14ac:dyDescent="0.3">
      <c r="A4173"/>
    </row>
    <row r="4174" spans="1:1" x14ac:dyDescent="0.3">
      <c r="A4174"/>
    </row>
    <row r="4175" spans="1:1" x14ac:dyDescent="0.3">
      <c r="A4175"/>
    </row>
    <row r="4176" spans="1:1" x14ac:dyDescent="0.3">
      <c r="A4176"/>
    </row>
    <row r="4177" spans="1:1" x14ac:dyDescent="0.3">
      <c r="A4177"/>
    </row>
    <row r="4178" spans="1:1" x14ac:dyDescent="0.3">
      <c r="A4178"/>
    </row>
    <row r="4179" spans="1:1" x14ac:dyDescent="0.3">
      <c r="A4179"/>
    </row>
    <row r="4180" spans="1:1" x14ac:dyDescent="0.3">
      <c r="A4180"/>
    </row>
    <row r="4181" spans="1:1" x14ac:dyDescent="0.3">
      <c r="A4181"/>
    </row>
    <row r="4182" spans="1:1" x14ac:dyDescent="0.3">
      <c r="A4182"/>
    </row>
    <row r="4183" spans="1:1" x14ac:dyDescent="0.3">
      <c r="A4183"/>
    </row>
    <row r="4184" spans="1:1" x14ac:dyDescent="0.3">
      <c r="A4184"/>
    </row>
    <row r="4185" spans="1:1" x14ac:dyDescent="0.3">
      <c r="A4185"/>
    </row>
    <row r="4186" spans="1:1" x14ac:dyDescent="0.3">
      <c r="A4186"/>
    </row>
    <row r="4187" spans="1:1" x14ac:dyDescent="0.3">
      <c r="A4187"/>
    </row>
    <row r="4188" spans="1:1" x14ac:dyDescent="0.3">
      <c r="A4188"/>
    </row>
    <row r="4189" spans="1:1" x14ac:dyDescent="0.3">
      <c r="A4189"/>
    </row>
    <row r="4190" spans="1:1" x14ac:dyDescent="0.3">
      <c r="A4190"/>
    </row>
    <row r="4191" spans="1:1" x14ac:dyDescent="0.3">
      <c r="A4191"/>
    </row>
    <row r="4192" spans="1:1" x14ac:dyDescent="0.3">
      <c r="A4192"/>
    </row>
    <row r="4193" spans="1:1" x14ac:dyDescent="0.3">
      <c r="A4193"/>
    </row>
    <row r="4194" spans="1:1" x14ac:dyDescent="0.3">
      <c r="A4194"/>
    </row>
    <row r="4195" spans="1:1" x14ac:dyDescent="0.3">
      <c r="A4195"/>
    </row>
    <row r="4196" spans="1:1" x14ac:dyDescent="0.3">
      <c r="A4196"/>
    </row>
    <row r="4197" spans="1:1" x14ac:dyDescent="0.3">
      <c r="A4197"/>
    </row>
    <row r="4198" spans="1:1" x14ac:dyDescent="0.3">
      <c r="A4198"/>
    </row>
    <row r="4199" spans="1:1" x14ac:dyDescent="0.3">
      <c r="A4199"/>
    </row>
    <row r="4200" spans="1:1" x14ac:dyDescent="0.3">
      <c r="A4200"/>
    </row>
    <row r="4201" spans="1:1" x14ac:dyDescent="0.3">
      <c r="A4201"/>
    </row>
    <row r="4202" spans="1:1" x14ac:dyDescent="0.3">
      <c r="A4202"/>
    </row>
    <row r="4203" spans="1:1" x14ac:dyDescent="0.3">
      <c r="A4203"/>
    </row>
    <row r="4204" spans="1:1" x14ac:dyDescent="0.3">
      <c r="A4204"/>
    </row>
    <row r="4205" spans="1:1" x14ac:dyDescent="0.3">
      <c r="A4205"/>
    </row>
    <row r="4206" spans="1:1" x14ac:dyDescent="0.3">
      <c r="A4206"/>
    </row>
    <row r="4207" spans="1:1" x14ac:dyDescent="0.3">
      <c r="A4207"/>
    </row>
    <row r="4208" spans="1:1" x14ac:dyDescent="0.3">
      <c r="A4208"/>
    </row>
    <row r="4209" spans="1:1" x14ac:dyDescent="0.3">
      <c r="A4209"/>
    </row>
    <row r="4210" spans="1:1" x14ac:dyDescent="0.3">
      <c r="A4210"/>
    </row>
    <row r="4211" spans="1:1" x14ac:dyDescent="0.3">
      <c r="A4211"/>
    </row>
    <row r="4212" spans="1:1" x14ac:dyDescent="0.3">
      <c r="A4212"/>
    </row>
    <row r="4213" spans="1:1" x14ac:dyDescent="0.3">
      <c r="A4213"/>
    </row>
    <row r="4214" spans="1:1" x14ac:dyDescent="0.3">
      <c r="A4214"/>
    </row>
    <row r="4215" spans="1:1" x14ac:dyDescent="0.3">
      <c r="A4215"/>
    </row>
    <row r="4216" spans="1:1" x14ac:dyDescent="0.3">
      <c r="A4216"/>
    </row>
    <row r="4217" spans="1:1" x14ac:dyDescent="0.3">
      <c r="A4217"/>
    </row>
    <row r="4218" spans="1:1" x14ac:dyDescent="0.3">
      <c r="A4218"/>
    </row>
    <row r="4219" spans="1:1" x14ac:dyDescent="0.3">
      <c r="A4219"/>
    </row>
    <row r="4220" spans="1:1" x14ac:dyDescent="0.3">
      <c r="A4220"/>
    </row>
    <row r="4221" spans="1:1" x14ac:dyDescent="0.3">
      <c r="A4221"/>
    </row>
    <row r="4222" spans="1:1" x14ac:dyDescent="0.3">
      <c r="A4222"/>
    </row>
    <row r="4223" spans="1:1" x14ac:dyDescent="0.3">
      <c r="A4223"/>
    </row>
    <row r="4224" spans="1:1" x14ac:dyDescent="0.3">
      <c r="A4224"/>
    </row>
    <row r="4225" spans="1:1" x14ac:dyDescent="0.3">
      <c r="A4225"/>
    </row>
    <row r="4226" spans="1:1" x14ac:dyDescent="0.3">
      <c r="A4226"/>
    </row>
    <row r="4227" spans="1:1" x14ac:dyDescent="0.3">
      <c r="A4227"/>
    </row>
    <row r="4228" spans="1:1" x14ac:dyDescent="0.3">
      <c r="A4228"/>
    </row>
    <row r="4229" spans="1:1" x14ac:dyDescent="0.3">
      <c r="A4229"/>
    </row>
    <row r="4230" spans="1:1" x14ac:dyDescent="0.3">
      <c r="A4230"/>
    </row>
    <row r="4231" spans="1:1" x14ac:dyDescent="0.3">
      <c r="A4231"/>
    </row>
    <row r="4232" spans="1:1" x14ac:dyDescent="0.3">
      <c r="A4232"/>
    </row>
    <row r="4233" spans="1:1" x14ac:dyDescent="0.3">
      <c r="A4233"/>
    </row>
    <row r="4234" spans="1:1" x14ac:dyDescent="0.3">
      <c r="A4234"/>
    </row>
    <row r="4235" spans="1:1" x14ac:dyDescent="0.3">
      <c r="A4235"/>
    </row>
    <row r="4236" spans="1:1" x14ac:dyDescent="0.3">
      <c r="A4236"/>
    </row>
    <row r="4237" spans="1:1" x14ac:dyDescent="0.3">
      <c r="A4237"/>
    </row>
    <row r="4238" spans="1:1" x14ac:dyDescent="0.3">
      <c r="A4238"/>
    </row>
    <row r="4239" spans="1:1" x14ac:dyDescent="0.3">
      <c r="A4239"/>
    </row>
    <row r="4240" spans="1:1" x14ac:dyDescent="0.3">
      <c r="A4240"/>
    </row>
    <row r="4241" spans="1:1" x14ac:dyDescent="0.3">
      <c r="A4241"/>
    </row>
    <row r="4242" spans="1:1" x14ac:dyDescent="0.3">
      <c r="A4242"/>
    </row>
    <row r="4243" spans="1:1" x14ac:dyDescent="0.3">
      <c r="A4243"/>
    </row>
    <row r="4244" spans="1:1" x14ac:dyDescent="0.3">
      <c r="A4244"/>
    </row>
    <row r="4245" spans="1:1" x14ac:dyDescent="0.3">
      <c r="A4245"/>
    </row>
    <row r="4246" spans="1:1" x14ac:dyDescent="0.3">
      <c r="A4246"/>
    </row>
    <row r="4247" spans="1:1" x14ac:dyDescent="0.3">
      <c r="A4247"/>
    </row>
    <row r="4248" spans="1:1" x14ac:dyDescent="0.3">
      <c r="A4248"/>
    </row>
    <row r="4249" spans="1:1" x14ac:dyDescent="0.3">
      <c r="A4249"/>
    </row>
    <row r="4250" spans="1:1" x14ac:dyDescent="0.3">
      <c r="A4250"/>
    </row>
    <row r="4251" spans="1:1" x14ac:dyDescent="0.3">
      <c r="A4251"/>
    </row>
    <row r="4252" spans="1:1" x14ac:dyDescent="0.3">
      <c r="A4252"/>
    </row>
    <row r="4253" spans="1:1" x14ac:dyDescent="0.3">
      <c r="A4253"/>
    </row>
    <row r="4254" spans="1:1" x14ac:dyDescent="0.3">
      <c r="A4254"/>
    </row>
    <row r="4255" spans="1:1" x14ac:dyDescent="0.3">
      <c r="A4255"/>
    </row>
    <row r="4256" spans="1:1" x14ac:dyDescent="0.3">
      <c r="A4256"/>
    </row>
    <row r="4257" spans="1:1" x14ac:dyDescent="0.3">
      <c r="A4257"/>
    </row>
    <row r="4258" spans="1:1" x14ac:dyDescent="0.3">
      <c r="A4258"/>
    </row>
    <row r="4259" spans="1:1" x14ac:dyDescent="0.3">
      <c r="A4259"/>
    </row>
    <row r="4260" spans="1:1" x14ac:dyDescent="0.3">
      <c r="A4260"/>
    </row>
    <row r="4261" spans="1:1" x14ac:dyDescent="0.3">
      <c r="A4261"/>
    </row>
    <row r="4262" spans="1:1" x14ac:dyDescent="0.3">
      <c r="A4262"/>
    </row>
    <row r="4263" spans="1:1" x14ac:dyDescent="0.3">
      <c r="A4263"/>
    </row>
    <row r="4264" spans="1:1" x14ac:dyDescent="0.3">
      <c r="A4264"/>
    </row>
    <row r="4265" spans="1:1" x14ac:dyDescent="0.3">
      <c r="A4265"/>
    </row>
    <row r="4266" spans="1:1" x14ac:dyDescent="0.3">
      <c r="A4266"/>
    </row>
    <row r="4267" spans="1:1" x14ac:dyDescent="0.3">
      <c r="A4267"/>
    </row>
    <row r="4268" spans="1:1" x14ac:dyDescent="0.3">
      <c r="A4268"/>
    </row>
    <row r="4269" spans="1:1" x14ac:dyDescent="0.3">
      <c r="A4269"/>
    </row>
    <row r="4270" spans="1:1" x14ac:dyDescent="0.3">
      <c r="A4270"/>
    </row>
    <row r="4271" spans="1:1" x14ac:dyDescent="0.3">
      <c r="A4271"/>
    </row>
    <row r="4272" spans="1:1" x14ac:dyDescent="0.3">
      <c r="A4272"/>
    </row>
    <row r="4273" spans="1:1" x14ac:dyDescent="0.3">
      <c r="A4273"/>
    </row>
    <row r="4274" spans="1:1" x14ac:dyDescent="0.3">
      <c r="A4274"/>
    </row>
    <row r="4275" spans="1:1" x14ac:dyDescent="0.3">
      <c r="A4275"/>
    </row>
    <row r="4276" spans="1:1" x14ac:dyDescent="0.3">
      <c r="A4276"/>
    </row>
    <row r="4277" spans="1:1" x14ac:dyDescent="0.3">
      <c r="A4277"/>
    </row>
    <row r="4278" spans="1:1" x14ac:dyDescent="0.3">
      <c r="A4278"/>
    </row>
    <row r="4279" spans="1:1" x14ac:dyDescent="0.3">
      <c r="A4279"/>
    </row>
    <row r="4280" spans="1:1" x14ac:dyDescent="0.3">
      <c r="A4280"/>
    </row>
    <row r="4281" spans="1:1" x14ac:dyDescent="0.3">
      <c r="A4281"/>
    </row>
    <row r="4282" spans="1:1" x14ac:dyDescent="0.3">
      <c r="A4282"/>
    </row>
    <row r="4283" spans="1:1" x14ac:dyDescent="0.3">
      <c r="A4283"/>
    </row>
    <row r="4284" spans="1:1" x14ac:dyDescent="0.3">
      <c r="A4284"/>
    </row>
    <row r="4285" spans="1:1" x14ac:dyDescent="0.3">
      <c r="A4285"/>
    </row>
    <row r="4286" spans="1:1" x14ac:dyDescent="0.3">
      <c r="A4286"/>
    </row>
    <row r="4287" spans="1:1" x14ac:dyDescent="0.3">
      <c r="A4287"/>
    </row>
    <row r="4288" spans="1:1" x14ac:dyDescent="0.3">
      <c r="A4288"/>
    </row>
    <row r="4289" spans="1:1" x14ac:dyDescent="0.3">
      <c r="A4289"/>
    </row>
    <row r="4290" spans="1:1" x14ac:dyDescent="0.3">
      <c r="A4290"/>
    </row>
    <row r="4291" spans="1:1" x14ac:dyDescent="0.3">
      <c r="A4291"/>
    </row>
    <row r="4292" spans="1:1" x14ac:dyDescent="0.3">
      <c r="A4292"/>
    </row>
    <row r="4293" spans="1:1" x14ac:dyDescent="0.3">
      <c r="A4293"/>
    </row>
    <row r="4294" spans="1:1" x14ac:dyDescent="0.3">
      <c r="A4294"/>
    </row>
    <row r="4295" spans="1:1" x14ac:dyDescent="0.3">
      <c r="A4295"/>
    </row>
    <row r="4296" spans="1:1" x14ac:dyDescent="0.3">
      <c r="A4296"/>
    </row>
    <row r="4297" spans="1:1" x14ac:dyDescent="0.3">
      <c r="A4297"/>
    </row>
    <row r="4298" spans="1:1" x14ac:dyDescent="0.3">
      <c r="A4298"/>
    </row>
    <row r="4299" spans="1:1" x14ac:dyDescent="0.3">
      <c r="A4299"/>
    </row>
    <row r="4300" spans="1:1" x14ac:dyDescent="0.3">
      <c r="A4300"/>
    </row>
    <row r="4301" spans="1:1" x14ac:dyDescent="0.3">
      <c r="A4301"/>
    </row>
    <row r="4302" spans="1:1" x14ac:dyDescent="0.3">
      <c r="A4302"/>
    </row>
    <row r="4303" spans="1:1" x14ac:dyDescent="0.3">
      <c r="A4303"/>
    </row>
    <row r="4304" spans="1:1" x14ac:dyDescent="0.3">
      <c r="A4304"/>
    </row>
    <row r="4305" spans="1:1" x14ac:dyDescent="0.3">
      <c r="A4305"/>
    </row>
    <row r="4306" spans="1:1" x14ac:dyDescent="0.3">
      <c r="A4306"/>
    </row>
    <row r="4307" spans="1:1" x14ac:dyDescent="0.3">
      <c r="A4307"/>
    </row>
    <row r="4308" spans="1:1" x14ac:dyDescent="0.3">
      <c r="A4308"/>
    </row>
    <row r="4309" spans="1:1" x14ac:dyDescent="0.3">
      <c r="A4309"/>
    </row>
    <row r="4310" spans="1:1" x14ac:dyDescent="0.3">
      <c r="A4310"/>
    </row>
    <row r="4311" spans="1:1" x14ac:dyDescent="0.3">
      <c r="A4311"/>
    </row>
    <row r="4312" spans="1:1" x14ac:dyDescent="0.3">
      <c r="A4312"/>
    </row>
    <row r="4313" spans="1:1" x14ac:dyDescent="0.3">
      <c r="A4313"/>
    </row>
    <row r="4314" spans="1:1" x14ac:dyDescent="0.3">
      <c r="A4314"/>
    </row>
    <row r="4315" spans="1:1" x14ac:dyDescent="0.3">
      <c r="A4315"/>
    </row>
    <row r="4316" spans="1:1" x14ac:dyDescent="0.3">
      <c r="A4316"/>
    </row>
    <row r="4317" spans="1:1" x14ac:dyDescent="0.3">
      <c r="A4317"/>
    </row>
    <row r="4318" spans="1:1" x14ac:dyDescent="0.3">
      <c r="A4318"/>
    </row>
    <row r="4319" spans="1:1" x14ac:dyDescent="0.3">
      <c r="A4319"/>
    </row>
    <row r="4320" spans="1:1" x14ac:dyDescent="0.3">
      <c r="A4320"/>
    </row>
    <row r="4321" spans="1:1" x14ac:dyDescent="0.3">
      <c r="A4321"/>
    </row>
    <row r="4322" spans="1:1" x14ac:dyDescent="0.3">
      <c r="A4322"/>
    </row>
    <row r="4323" spans="1:1" x14ac:dyDescent="0.3">
      <c r="A4323"/>
    </row>
    <row r="4324" spans="1:1" x14ac:dyDescent="0.3">
      <c r="A4324"/>
    </row>
    <row r="4325" spans="1:1" x14ac:dyDescent="0.3">
      <c r="A4325"/>
    </row>
    <row r="4326" spans="1:1" x14ac:dyDescent="0.3">
      <c r="A4326"/>
    </row>
    <row r="4327" spans="1:1" x14ac:dyDescent="0.3">
      <c r="A4327"/>
    </row>
    <row r="4328" spans="1:1" x14ac:dyDescent="0.3">
      <c r="A4328"/>
    </row>
    <row r="4329" spans="1:1" x14ac:dyDescent="0.3">
      <c r="A4329"/>
    </row>
    <row r="4330" spans="1:1" x14ac:dyDescent="0.3">
      <c r="A4330"/>
    </row>
    <row r="4331" spans="1:1" x14ac:dyDescent="0.3">
      <c r="A4331"/>
    </row>
    <row r="4332" spans="1:1" x14ac:dyDescent="0.3">
      <c r="A4332"/>
    </row>
    <row r="4333" spans="1:1" x14ac:dyDescent="0.3">
      <c r="A4333"/>
    </row>
    <row r="4334" spans="1:1" x14ac:dyDescent="0.3">
      <c r="A4334"/>
    </row>
    <row r="4335" spans="1:1" x14ac:dyDescent="0.3">
      <c r="A4335"/>
    </row>
    <row r="4336" spans="1:1" x14ac:dyDescent="0.3">
      <c r="A4336"/>
    </row>
    <row r="4337" spans="1:1" x14ac:dyDescent="0.3">
      <c r="A4337"/>
    </row>
    <row r="4338" spans="1:1" x14ac:dyDescent="0.3">
      <c r="A4338"/>
    </row>
    <row r="4339" spans="1:1" x14ac:dyDescent="0.3">
      <c r="A4339"/>
    </row>
    <row r="4340" spans="1:1" x14ac:dyDescent="0.3">
      <c r="A4340"/>
    </row>
    <row r="4341" spans="1:1" x14ac:dyDescent="0.3">
      <c r="A4341"/>
    </row>
    <row r="4342" spans="1:1" x14ac:dyDescent="0.3">
      <c r="A4342"/>
    </row>
    <row r="4343" spans="1:1" x14ac:dyDescent="0.3">
      <c r="A4343"/>
    </row>
    <row r="4344" spans="1:1" x14ac:dyDescent="0.3">
      <c r="A4344"/>
    </row>
    <row r="4345" spans="1:1" x14ac:dyDescent="0.3">
      <c r="A4345"/>
    </row>
    <row r="4346" spans="1:1" x14ac:dyDescent="0.3">
      <c r="A4346"/>
    </row>
    <row r="4347" spans="1:1" x14ac:dyDescent="0.3">
      <c r="A4347"/>
    </row>
    <row r="4348" spans="1:1" x14ac:dyDescent="0.3">
      <c r="A4348"/>
    </row>
    <row r="4349" spans="1:1" x14ac:dyDescent="0.3">
      <c r="A4349"/>
    </row>
    <row r="4350" spans="1:1" x14ac:dyDescent="0.3">
      <c r="A4350"/>
    </row>
    <row r="4351" spans="1:1" x14ac:dyDescent="0.3">
      <c r="A4351"/>
    </row>
    <row r="4352" spans="1:1" x14ac:dyDescent="0.3">
      <c r="A4352"/>
    </row>
    <row r="4353" spans="1:1" x14ac:dyDescent="0.3">
      <c r="A4353"/>
    </row>
    <row r="4354" spans="1:1" x14ac:dyDescent="0.3">
      <c r="A4354"/>
    </row>
    <row r="4355" spans="1:1" x14ac:dyDescent="0.3">
      <c r="A4355"/>
    </row>
    <row r="4356" spans="1:1" x14ac:dyDescent="0.3">
      <c r="A4356"/>
    </row>
    <row r="4357" spans="1:1" x14ac:dyDescent="0.3">
      <c r="A4357"/>
    </row>
    <row r="4358" spans="1:1" x14ac:dyDescent="0.3">
      <c r="A4358"/>
    </row>
    <row r="4359" spans="1:1" x14ac:dyDescent="0.3">
      <c r="A4359"/>
    </row>
    <row r="4360" spans="1:1" x14ac:dyDescent="0.3">
      <c r="A4360"/>
    </row>
    <row r="4361" spans="1:1" x14ac:dyDescent="0.3">
      <c r="A4361"/>
    </row>
    <row r="4362" spans="1:1" x14ac:dyDescent="0.3">
      <c r="A4362"/>
    </row>
    <row r="4363" spans="1:1" x14ac:dyDescent="0.3">
      <c r="A4363"/>
    </row>
    <row r="4364" spans="1:1" x14ac:dyDescent="0.3">
      <c r="A4364"/>
    </row>
    <row r="4365" spans="1:1" x14ac:dyDescent="0.3">
      <c r="A4365"/>
    </row>
    <row r="4366" spans="1:1" x14ac:dyDescent="0.3">
      <c r="A4366"/>
    </row>
    <row r="4367" spans="1:1" x14ac:dyDescent="0.3">
      <c r="A4367"/>
    </row>
    <row r="4368" spans="1:1" x14ac:dyDescent="0.3">
      <c r="A4368"/>
    </row>
    <row r="4369" spans="1:1" x14ac:dyDescent="0.3">
      <c r="A4369"/>
    </row>
    <row r="4370" spans="1:1" x14ac:dyDescent="0.3">
      <c r="A4370"/>
    </row>
    <row r="4371" spans="1:1" x14ac:dyDescent="0.3">
      <c r="A4371"/>
    </row>
    <row r="4372" spans="1:1" x14ac:dyDescent="0.3">
      <c r="A4372"/>
    </row>
    <row r="4373" spans="1:1" x14ac:dyDescent="0.3">
      <c r="A4373"/>
    </row>
    <row r="4374" spans="1:1" x14ac:dyDescent="0.3">
      <c r="A4374"/>
    </row>
    <row r="4375" spans="1:1" x14ac:dyDescent="0.3">
      <c r="A4375"/>
    </row>
    <row r="4376" spans="1:1" x14ac:dyDescent="0.3">
      <c r="A4376"/>
    </row>
    <row r="4377" spans="1:1" x14ac:dyDescent="0.3">
      <c r="A4377"/>
    </row>
    <row r="4378" spans="1:1" x14ac:dyDescent="0.3">
      <c r="A4378"/>
    </row>
    <row r="4379" spans="1:1" x14ac:dyDescent="0.3">
      <c r="A4379"/>
    </row>
    <row r="4380" spans="1:1" x14ac:dyDescent="0.3">
      <c r="A4380"/>
    </row>
    <row r="4381" spans="1:1" x14ac:dyDescent="0.3">
      <c r="A4381"/>
    </row>
    <row r="4382" spans="1:1" x14ac:dyDescent="0.3">
      <c r="A4382"/>
    </row>
    <row r="4383" spans="1:1" x14ac:dyDescent="0.3">
      <c r="A4383"/>
    </row>
    <row r="4384" spans="1:1" x14ac:dyDescent="0.3">
      <c r="A4384"/>
    </row>
    <row r="4385" spans="1:1" x14ac:dyDescent="0.3">
      <c r="A4385"/>
    </row>
    <row r="4386" spans="1:1" x14ac:dyDescent="0.3">
      <c r="A4386"/>
    </row>
    <row r="4387" spans="1:1" x14ac:dyDescent="0.3">
      <c r="A4387"/>
    </row>
    <row r="4388" spans="1:1" x14ac:dyDescent="0.3">
      <c r="A4388"/>
    </row>
    <row r="4389" spans="1:1" x14ac:dyDescent="0.3">
      <c r="A4389"/>
    </row>
    <row r="4390" spans="1:1" x14ac:dyDescent="0.3">
      <c r="A4390"/>
    </row>
    <row r="4391" spans="1:1" x14ac:dyDescent="0.3">
      <c r="A4391"/>
    </row>
    <row r="4392" spans="1:1" x14ac:dyDescent="0.3">
      <c r="A4392"/>
    </row>
    <row r="4393" spans="1:1" x14ac:dyDescent="0.3">
      <c r="A4393"/>
    </row>
    <row r="4394" spans="1:1" x14ac:dyDescent="0.3">
      <c r="A4394"/>
    </row>
    <row r="4395" spans="1:1" x14ac:dyDescent="0.3">
      <c r="A4395"/>
    </row>
    <row r="4396" spans="1:1" x14ac:dyDescent="0.3">
      <c r="A4396"/>
    </row>
    <row r="4397" spans="1:1" x14ac:dyDescent="0.3">
      <c r="A4397"/>
    </row>
    <row r="4398" spans="1:1" x14ac:dyDescent="0.3">
      <c r="A4398"/>
    </row>
    <row r="4399" spans="1:1" x14ac:dyDescent="0.3">
      <c r="A4399"/>
    </row>
    <row r="4400" spans="1:1" x14ac:dyDescent="0.3">
      <c r="A4400"/>
    </row>
    <row r="4401" spans="1:1" x14ac:dyDescent="0.3">
      <c r="A4401"/>
    </row>
    <row r="4402" spans="1:1" x14ac:dyDescent="0.3">
      <c r="A4402"/>
    </row>
    <row r="4403" spans="1:1" x14ac:dyDescent="0.3">
      <c r="A4403"/>
    </row>
    <row r="4404" spans="1:1" x14ac:dyDescent="0.3">
      <c r="A4404"/>
    </row>
    <row r="4405" spans="1:1" x14ac:dyDescent="0.3">
      <c r="A4405"/>
    </row>
    <row r="4406" spans="1:1" x14ac:dyDescent="0.3">
      <c r="A4406"/>
    </row>
    <row r="4407" spans="1:1" x14ac:dyDescent="0.3">
      <c r="A4407"/>
    </row>
    <row r="4408" spans="1:1" x14ac:dyDescent="0.3">
      <c r="A4408"/>
    </row>
    <row r="4409" spans="1:1" x14ac:dyDescent="0.3">
      <c r="A4409"/>
    </row>
    <row r="4410" spans="1:1" x14ac:dyDescent="0.3">
      <c r="A4410"/>
    </row>
    <row r="4411" spans="1:1" x14ac:dyDescent="0.3">
      <c r="A4411"/>
    </row>
    <row r="4412" spans="1:1" x14ac:dyDescent="0.3">
      <c r="A4412"/>
    </row>
    <row r="4413" spans="1:1" x14ac:dyDescent="0.3">
      <c r="A4413"/>
    </row>
    <row r="4414" spans="1:1" x14ac:dyDescent="0.3">
      <c r="A4414"/>
    </row>
    <row r="4415" spans="1:1" x14ac:dyDescent="0.3">
      <c r="A4415"/>
    </row>
    <row r="4416" spans="1:1" x14ac:dyDescent="0.3">
      <c r="A4416"/>
    </row>
    <row r="4417" spans="1:1" x14ac:dyDescent="0.3">
      <c r="A4417"/>
    </row>
    <row r="4418" spans="1:1" x14ac:dyDescent="0.3">
      <c r="A4418"/>
    </row>
    <row r="4419" spans="1:1" x14ac:dyDescent="0.3">
      <c r="A4419"/>
    </row>
    <row r="4420" spans="1:1" x14ac:dyDescent="0.3">
      <c r="A4420"/>
    </row>
    <row r="4421" spans="1:1" x14ac:dyDescent="0.3">
      <c r="A4421"/>
    </row>
    <row r="4422" spans="1:1" x14ac:dyDescent="0.3">
      <c r="A4422"/>
    </row>
    <row r="4423" spans="1:1" x14ac:dyDescent="0.3">
      <c r="A4423"/>
    </row>
    <row r="4424" spans="1:1" x14ac:dyDescent="0.3">
      <c r="A4424"/>
    </row>
    <row r="4425" spans="1:1" x14ac:dyDescent="0.3">
      <c r="A4425"/>
    </row>
    <row r="4426" spans="1:1" x14ac:dyDescent="0.3">
      <c r="A4426"/>
    </row>
    <row r="4427" spans="1:1" x14ac:dyDescent="0.3">
      <c r="A4427"/>
    </row>
    <row r="4428" spans="1:1" x14ac:dyDescent="0.3">
      <c r="A4428"/>
    </row>
    <row r="4429" spans="1:1" x14ac:dyDescent="0.3">
      <c r="A4429"/>
    </row>
    <row r="4430" spans="1:1" x14ac:dyDescent="0.3">
      <c r="A4430"/>
    </row>
    <row r="4431" spans="1:1" x14ac:dyDescent="0.3">
      <c r="A4431"/>
    </row>
    <row r="4432" spans="1:1" x14ac:dyDescent="0.3">
      <c r="A4432"/>
    </row>
    <row r="4433" spans="1:1" x14ac:dyDescent="0.3">
      <c r="A4433"/>
    </row>
    <row r="4434" spans="1:1" x14ac:dyDescent="0.3">
      <c r="A4434"/>
    </row>
    <row r="4435" spans="1:1" x14ac:dyDescent="0.3">
      <c r="A4435"/>
    </row>
    <row r="4436" spans="1:1" x14ac:dyDescent="0.3">
      <c r="A4436"/>
    </row>
    <row r="4437" spans="1:1" x14ac:dyDescent="0.3">
      <c r="A4437"/>
    </row>
    <row r="4438" spans="1:1" x14ac:dyDescent="0.3">
      <c r="A4438"/>
    </row>
    <row r="4439" spans="1:1" x14ac:dyDescent="0.3">
      <c r="A4439"/>
    </row>
    <row r="4440" spans="1:1" x14ac:dyDescent="0.3">
      <c r="A4440"/>
    </row>
    <row r="4441" spans="1:1" x14ac:dyDescent="0.3">
      <c r="A4441"/>
    </row>
    <row r="4442" spans="1:1" x14ac:dyDescent="0.3">
      <c r="A4442"/>
    </row>
    <row r="4443" spans="1:1" x14ac:dyDescent="0.3">
      <c r="A4443"/>
    </row>
    <row r="4444" spans="1:1" x14ac:dyDescent="0.3">
      <c r="A4444"/>
    </row>
    <row r="4445" spans="1:1" x14ac:dyDescent="0.3">
      <c r="A4445"/>
    </row>
    <row r="4446" spans="1:1" x14ac:dyDescent="0.3">
      <c r="A4446"/>
    </row>
    <row r="4447" spans="1:1" x14ac:dyDescent="0.3">
      <c r="A4447"/>
    </row>
    <row r="4448" spans="1:1" x14ac:dyDescent="0.3">
      <c r="A4448"/>
    </row>
    <row r="4449" spans="1:1" x14ac:dyDescent="0.3">
      <c r="A4449"/>
    </row>
    <row r="4450" spans="1:1" x14ac:dyDescent="0.3">
      <c r="A4450"/>
    </row>
    <row r="4451" spans="1:1" x14ac:dyDescent="0.3">
      <c r="A4451"/>
    </row>
    <row r="4452" spans="1:1" x14ac:dyDescent="0.3">
      <c r="A4452"/>
    </row>
    <row r="4453" spans="1:1" x14ac:dyDescent="0.3">
      <c r="A4453"/>
    </row>
    <row r="4454" spans="1:1" x14ac:dyDescent="0.3">
      <c r="A4454"/>
    </row>
    <row r="4455" spans="1:1" x14ac:dyDescent="0.3">
      <c r="A4455"/>
    </row>
    <row r="4456" spans="1:1" x14ac:dyDescent="0.3">
      <c r="A4456"/>
    </row>
    <row r="4457" spans="1:1" x14ac:dyDescent="0.3">
      <c r="A4457"/>
    </row>
    <row r="4458" spans="1:1" x14ac:dyDescent="0.3">
      <c r="A4458"/>
    </row>
    <row r="4459" spans="1:1" x14ac:dyDescent="0.3">
      <c r="A4459"/>
    </row>
    <row r="4460" spans="1:1" x14ac:dyDescent="0.3">
      <c r="A4460"/>
    </row>
    <row r="4461" spans="1:1" x14ac:dyDescent="0.3">
      <c r="A4461"/>
    </row>
    <row r="4462" spans="1:1" x14ac:dyDescent="0.3">
      <c r="A4462"/>
    </row>
    <row r="4463" spans="1:1" x14ac:dyDescent="0.3">
      <c r="A4463"/>
    </row>
    <row r="4464" spans="1:1" x14ac:dyDescent="0.3">
      <c r="A4464"/>
    </row>
    <row r="4465" spans="1:1" x14ac:dyDescent="0.3">
      <c r="A4465"/>
    </row>
    <row r="4466" spans="1:1" x14ac:dyDescent="0.3">
      <c r="A4466"/>
    </row>
    <row r="4467" spans="1:1" x14ac:dyDescent="0.3">
      <c r="A4467"/>
    </row>
    <row r="4468" spans="1:1" x14ac:dyDescent="0.3">
      <c r="A4468"/>
    </row>
    <row r="4469" spans="1:1" x14ac:dyDescent="0.3">
      <c r="A4469"/>
    </row>
    <row r="4470" spans="1:1" x14ac:dyDescent="0.3">
      <c r="A4470"/>
    </row>
    <row r="4471" spans="1:1" x14ac:dyDescent="0.3">
      <c r="A4471"/>
    </row>
    <row r="4472" spans="1:1" x14ac:dyDescent="0.3">
      <c r="A4472"/>
    </row>
    <row r="4473" spans="1:1" x14ac:dyDescent="0.3">
      <c r="A4473"/>
    </row>
    <row r="4474" spans="1:1" x14ac:dyDescent="0.3">
      <c r="A4474"/>
    </row>
    <row r="4475" spans="1:1" x14ac:dyDescent="0.3">
      <c r="A4475"/>
    </row>
    <row r="4476" spans="1:1" x14ac:dyDescent="0.3">
      <c r="A4476"/>
    </row>
    <row r="4477" spans="1:1" x14ac:dyDescent="0.3">
      <c r="A4477"/>
    </row>
    <row r="4478" spans="1:1" x14ac:dyDescent="0.3">
      <c r="A4478"/>
    </row>
    <row r="4479" spans="1:1" x14ac:dyDescent="0.3">
      <c r="A4479"/>
    </row>
    <row r="4480" spans="1:1" x14ac:dyDescent="0.3">
      <c r="A4480"/>
    </row>
    <row r="4481" spans="1:1" x14ac:dyDescent="0.3">
      <c r="A4481"/>
    </row>
    <row r="4482" spans="1:1" x14ac:dyDescent="0.3">
      <c r="A4482"/>
    </row>
    <row r="4483" spans="1:1" x14ac:dyDescent="0.3">
      <c r="A4483"/>
    </row>
    <row r="4484" spans="1:1" x14ac:dyDescent="0.3">
      <c r="A4484"/>
    </row>
    <row r="4485" spans="1:1" x14ac:dyDescent="0.3">
      <c r="A4485"/>
    </row>
    <row r="4486" spans="1:1" x14ac:dyDescent="0.3">
      <c r="A4486"/>
    </row>
    <row r="4487" spans="1:1" x14ac:dyDescent="0.3">
      <c r="A4487"/>
    </row>
    <row r="4488" spans="1:1" x14ac:dyDescent="0.3">
      <c r="A4488"/>
    </row>
    <row r="4489" spans="1:1" x14ac:dyDescent="0.3">
      <c r="A4489"/>
    </row>
    <row r="4490" spans="1:1" x14ac:dyDescent="0.3">
      <c r="A4490"/>
    </row>
    <row r="4491" spans="1:1" x14ac:dyDescent="0.3">
      <c r="A4491"/>
    </row>
    <row r="4492" spans="1:1" x14ac:dyDescent="0.3">
      <c r="A4492"/>
    </row>
    <row r="4493" spans="1:1" x14ac:dyDescent="0.3">
      <c r="A4493"/>
    </row>
    <row r="4494" spans="1:1" x14ac:dyDescent="0.3">
      <c r="A4494"/>
    </row>
    <row r="4495" spans="1:1" x14ac:dyDescent="0.3">
      <c r="A4495"/>
    </row>
    <row r="4496" spans="1:1" x14ac:dyDescent="0.3">
      <c r="A4496"/>
    </row>
    <row r="4497" spans="1:1" x14ac:dyDescent="0.3">
      <c r="A4497"/>
    </row>
    <row r="4498" spans="1:1" x14ac:dyDescent="0.3">
      <c r="A4498"/>
    </row>
    <row r="4499" spans="1:1" x14ac:dyDescent="0.3">
      <c r="A4499"/>
    </row>
    <row r="4500" spans="1:1" x14ac:dyDescent="0.3">
      <c r="A4500"/>
    </row>
    <row r="4501" spans="1:1" x14ac:dyDescent="0.3">
      <c r="A4501"/>
    </row>
    <row r="4502" spans="1:1" x14ac:dyDescent="0.3">
      <c r="A4502"/>
    </row>
    <row r="4503" spans="1:1" x14ac:dyDescent="0.3">
      <c r="A4503"/>
    </row>
    <row r="4504" spans="1:1" x14ac:dyDescent="0.3">
      <c r="A4504"/>
    </row>
    <row r="4505" spans="1:1" x14ac:dyDescent="0.3">
      <c r="A4505"/>
    </row>
    <row r="4506" spans="1:1" x14ac:dyDescent="0.3">
      <c r="A4506"/>
    </row>
    <row r="4507" spans="1:1" x14ac:dyDescent="0.3">
      <c r="A4507"/>
    </row>
    <row r="4508" spans="1:1" x14ac:dyDescent="0.3">
      <c r="A4508"/>
    </row>
    <row r="4509" spans="1:1" x14ac:dyDescent="0.3">
      <c r="A4509"/>
    </row>
    <row r="4510" spans="1:1" x14ac:dyDescent="0.3">
      <c r="A4510"/>
    </row>
    <row r="4511" spans="1:1" x14ac:dyDescent="0.3">
      <c r="A4511"/>
    </row>
    <row r="4512" spans="1:1" x14ac:dyDescent="0.3">
      <c r="A4512"/>
    </row>
    <row r="4513" spans="1:1" x14ac:dyDescent="0.3">
      <c r="A4513"/>
    </row>
    <row r="4514" spans="1:1" x14ac:dyDescent="0.3">
      <c r="A4514"/>
    </row>
    <row r="4515" spans="1:1" x14ac:dyDescent="0.3">
      <c r="A4515"/>
    </row>
    <row r="4516" spans="1:1" x14ac:dyDescent="0.3">
      <c r="A4516"/>
    </row>
    <row r="4517" spans="1:1" x14ac:dyDescent="0.3">
      <c r="A4517"/>
    </row>
    <row r="4518" spans="1:1" x14ac:dyDescent="0.3">
      <c r="A4518"/>
    </row>
    <row r="4519" spans="1:1" x14ac:dyDescent="0.3">
      <c r="A4519"/>
    </row>
    <row r="4520" spans="1:1" x14ac:dyDescent="0.3">
      <c r="A4520"/>
    </row>
    <row r="4521" spans="1:1" x14ac:dyDescent="0.3">
      <c r="A4521"/>
    </row>
    <row r="4522" spans="1:1" x14ac:dyDescent="0.3">
      <c r="A4522"/>
    </row>
    <row r="4523" spans="1:1" x14ac:dyDescent="0.3">
      <c r="A4523"/>
    </row>
    <row r="4524" spans="1:1" x14ac:dyDescent="0.3">
      <c r="A4524"/>
    </row>
    <row r="4525" spans="1:1" x14ac:dyDescent="0.3">
      <c r="A4525"/>
    </row>
    <row r="4526" spans="1:1" x14ac:dyDescent="0.3">
      <c r="A4526"/>
    </row>
    <row r="4527" spans="1:1" x14ac:dyDescent="0.3">
      <c r="A4527"/>
    </row>
    <row r="4528" spans="1:1" x14ac:dyDescent="0.3">
      <c r="A4528"/>
    </row>
    <row r="4529" spans="1:1" x14ac:dyDescent="0.3">
      <c r="A4529"/>
    </row>
    <row r="4530" spans="1:1" x14ac:dyDescent="0.3">
      <c r="A4530"/>
    </row>
    <row r="4531" spans="1:1" x14ac:dyDescent="0.3">
      <c r="A4531"/>
    </row>
    <row r="4532" spans="1:1" x14ac:dyDescent="0.3">
      <c r="A4532"/>
    </row>
    <row r="4533" spans="1:1" x14ac:dyDescent="0.3">
      <c r="A4533"/>
    </row>
    <row r="4534" spans="1:1" x14ac:dyDescent="0.3">
      <c r="A4534"/>
    </row>
    <row r="4535" spans="1:1" x14ac:dyDescent="0.3">
      <c r="A4535"/>
    </row>
    <row r="4536" spans="1:1" x14ac:dyDescent="0.3">
      <c r="A4536"/>
    </row>
    <row r="4537" spans="1:1" x14ac:dyDescent="0.3">
      <c r="A4537"/>
    </row>
    <row r="4538" spans="1:1" x14ac:dyDescent="0.3">
      <c r="A4538"/>
    </row>
    <row r="4539" spans="1:1" x14ac:dyDescent="0.3">
      <c r="A4539"/>
    </row>
    <row r="4540" spans="1:1" x14ac:dyDescent="0.3">
      <c r="A4540"/>
    </row>
    <row r="4541" spans="1:1" x14ac:dyDescent="0.3">
      <c r="A4541"/>
    </row>
    <row r="4542" spans="1:1" x14ac:dyDescent="0.3">
      <c r="A4542"/>
    </row>
    <row r="4543" spans="1:1" x14ac:dyDescent="0.3">
      <c r="A4543"/>
    </row>
    <row r="4544" spans="1:1" x14ac:dyDescent="0.3">
      <c r="A4544"/>
    </row>
    <row r="4545" spans="1:1" x14ac:dyDescent="0.3">
      <c r="A4545"/>
    </row>
    <row r="4546" spans="1:1" x14ac:dyDescent="0.3">
      <c r="A4546"/>
    </row>
    <row r="4547" spans="1:1" x14ac:dyDescent="0.3">
      <c r="A4547"/>
    </row>
    <row r="4548" spans="1:1" x14ac:dyDescent="0.3">
      <c r="A4548"/>
    </row>
    <row r="4549" spans="1:1" x14ac:dyDescent="0.3">
      <c r="A4549"/>
    </row>
    <row r="4550" spans="1:1" x14ac:dyDescent="0.3">
      <c r="A4550"/>
    </row>
    <row r="4551" spans="1:1" x14ac:dyDescent="0.3">
      <c r="A4551"/>
    </row>
    <row r="4552" spans="1:1" x14ac:dyDescent="0.3">
      <c r="A4552"/>
    </row>
    <row r="4553" spans="1:1" x14ac:dyDescent="0.3">
      <c r="A4553"/>
    </row>
    <row r="4554" spans="1:1" x14ac:dyDescent="0.3">
      <c r="A4554"/>
    </row>
    <row r="4555" spans="1:1" x14ac:dyDescent="0.3">
      <c r="A4555"/>
    </row>
    <row r="4556" spans="1:1" x14ac:dyDescent="0.3">
      <c r="A4556"/>
    </row>
    <row r="4557" spans="1:1" x14ac:dyDescent="0.3">
      <c r="A4557"/>
    </row>
    <row r="4558" spans="1:1" x14ac:dyDescent="0.3">
      <c r="A4558"/>
    </row>
    <row r="4559" spans="1:1" x14ac:dyDescent="0.3">
      <c r="A4559"/>
    </row>
    <row r="4560" spans="1:1" x14ac:dyDescent="0.3">
      <c r="A4560"/>
    </row>
    <row r="4561" spans="1:1" x14ac:dyDescent="0.3">
      <c r="A4561"/>
    </row>
    <row r="4562" spans="1:1" x14ac:dyDescent="0.3">
      <c r="A4562"/>
    </row>
    <row r="4563" spans="1:1" x14ac:dyDescent="0.3">
      <c r="A4563"/>
    </row>
    <row r="4564" spans="1:1" x14ac:dyDescent="0.3">
      <c r="A4564"/>
    </row>
    <row r="4565" spans="1:1" x14ac:dyDescent="0.3">
      <c r="A4565"/>
    </row>
    <row r="4566" spans="1:1" x14ac:dyDescent="0.3">
      <c r="A4566"/>
    </row>
    <row r="4567" spans="1:1" x14ac:dyDescent="0.3">
      <c r="A4567"/>
    </row>
    <row r="4568" spans="1:1" x14ac:dyDescent="0.3">
      <c r="A4568"/>
    </row>
    <row r="4569" spans="1:1" x14ac:dyDescent="0.3">
      <c r="A4569"/>
    </row>
    <row r="4570" spans="1:1" x14ac:dyDescent="0.3">
      <c r="A4570"/>
    </row>
    <row r="4571" spans="1:1" x14ac:dyDescent="0.3">
      <c r="A4571"/>
    </row>
    <row r="4572" spans="1:1" x14ac:dyDescent="0.3">
      <c r="A4572"/>
    </row>
    <row r="4573" spans="1:1" x14ac:dyDescent="0.3">
      <c r="A4573"/>
    </row>
    <row r="4574" spans="1:1" x14ac:dyDescent="0.3">
      <c r="A4574"/>
    </row>
    <row r="4575" spans="1:1" x14ac:dyDescent="0.3">
      <c r="A4575"/>
    </row>
    <row r="4576" spans="1:1" x14ac:dyDescent="0.3">
      <c r="A4576"/>
    </row>
    <row r="4577" spans="1:1" x14ac:dyDescent="0.3">
      <c r="A4577"/>
    </row>
    <row r="4578" spans="1:1" x14ac:dyDescent="0.3">
      <c r="A4578"/>
    </row>
    <row r="4579" spans="1:1" x14ac:dyDescent="0.3">
      <c r="A4579"/>
    </row>
    <row r="4580" spans="1:1" x14ac:dyDescent="0.3">
      <c r="A4580"/>
    </row>
    <row r="4581" spans="1:1" x14ac:dyDescent="0.3">
      <c r="A4581"/>
    </row>
    <row r="4582" spans="1:1" x14ac:dyDescent="0.3">
      <c r="A4582"/>
    </row>
    <row r="4583" spans="1:1" x14ac:dyDescent="0.3">
      <c r="A4583"/>
    </row>
    <row r="4584" spans="1:1" x14ac:dyDescent="0.3">
      <c r="A4584"/>
    </row>
    <row r="4585" spans="1:1" x14ac:dyDescent="0.3">
      <c r="A4585"/>
    </row>
    <row r="4586" spans="1:1" x14ac:dyDescent="0.3">
      <c r="A4586"/>
    </row>
    <row r="4587" spans="1:1" x14ac:dyDescent="0.3">
      <c r="A4587"/>
    </row>
    <row r="4588" spans="1:1" x14ac:dyDescent="0.3">
      <c r="A4588"/>
    </row>
    <row r="4589" spans="1:1" x14ac:dyDescent="0.3">
      <c r="A4589"/>
    </row>
    <row r="4590" spans="1:1" x14ac:dyDescent="0.3">
      <c r="A4590"/>
    </row>
    <row r="4591" spans="1:1" x14ac:dyDescent="0.3">
      <c r="A4591"/>
    </row>
    <row r="4592" spans="1:1" x14ac:dyDescent="0.3">
      <c r="A4592"/>
    </row>
    <row r="4593" spans="1:1" x14ac:dyDescent="0.3">
      <c r="A4593"/>
    </row>
    <row r="4594" spans="1:1" x14ac:dyDescent="0.3">
      <c r="A4594"/>
    </row>
    <row r="4595" spans="1:1" x14ac:dyDescent="0.3">
      <c r="A4595"/>
    </row>
    <row r="4596" spans="1:1" x14ac:dyDescent="0.3">
      <c r="A4596"/>
    </row>
    <row r="4597" spans="1:1" x14ac:dyDescent="0.3">
      <c r="A4597"/>
    </row>
    <row r="4598" spans="1:1" x14ac:dyDescent="0.3">
      <c r="A4598"/>
    </row>
    <row r="4599" spans="1:1" x14ac:dyDescent="0.3">
      <c r="A4599"/>
    </row>
    <row r="4600" spans="1:1" x14ac:dyDescent="0.3">
      <c r="A4600"/>
    </row>
    <row r="4601" spans="1:1" x14ac:dyDescent="0.3">
      <c r="A4601"/>
    </row>
    <row r="4602" spans="1:1" x14ac:dyDescent="0.3">
      <c r="A4602"/>
    </row>
    <row r="4603" spans="1:1" x14ac:dyDescent="0.3">
      <c r="A4603"/>
    </row>
    <row r="4604" spans="1:1" x14ac:dyDescent="0.3">
      <c r="A4604"/>
    </row>
    <row r="4605" spans="1:1" x14ac:dyDescent="0.3">
      <c r="A4605"/>
    </row>
    <row r="4606" spans="1:1" x14ac:dyDescent="0.3">
      <c r="A4606"/>
    </row>
    <row r="4607" spans="1:1" x14ac:dyDescent="0.3">
      <c r="A4607"/>
    </row>
    <row r="4608" spans="1:1" x14ac:dyDescent="0.3">
      <c r="A4608"/>
    </row>
    <row r="4609" spans="1:1" x14ac:dyDescent="0.3">
      <c r="A4609"/>
    </row>
    <row r="4610" spans="1:1" x14ac:dyDescent="0.3">
      <c r="A4610"/>
    </row>
    <row r="4611" spans="1:1" x14ac:dyDescent="0.3">
      <c r="A4611"/>
    </row>
    <row r="4612" spans="1:1" x14ac:dyDescent="0.3">
      <c r="A4612"/>
    </row>
    <row r="4613" spans="1:1" x14ac:dyDescent="0.3">
      <c r="A4613"/>
    </row>
    <row r="4614" spans="1:1" x14ac:dyDescent="0.3">
      <c r="A4614"/>
    </row>
    <row r="4615" spans="1:1" x14ac:dyDescent="0.3">
      <c r="A4615"/>
    </row>
    <row r="4616" spans="1:1" x14ac:dyDescent="0.3">
      <c r="A4616"/>
    </row>
    <row r="4617" spans="1:1" x14ac:dyDescent="0.3">
      <c r="A4617"/>
    </row>
    <row r="4618" spans="1:1" x14ac:dyDescent="0.3">
      <c r="A4618"/>
    </row>
    <row r="4619" spans="1:1" x14ac:dyDescent="0.3">
      <c r="A4619"/>
    </row>
    <row r="4620" spans="1:1" x14ac:dyDescent="0.3">
      <c r="A4620"/>
    </row>
    <row r="4621" spans="1:1" x14ac:dyDescent="0.3">
      <c r="A4621"/>
    </row>
    <row r="4622" spans="1:1" x14ac:dyDescent="0.3">
      <c r="A4622"/>
    </row>
    <row r="4623" spans="1:1" x14ac:dyDescent="0.3">
      <c r="A4623"/>
    </row>
    <row r="4624" spans="1:1" x14ac:dyDescent="0.3">
      <c r="A4624"/>
    </row>
    <row r="4625" spans="1:1" x14ac:dyDescent="0.3">
      <c r="A4625"/>
    </row>
    <row r="4626" spans="1:1" x14ac:dyDescent="0.3">
      <c r="A4626"/>
    </row>
    <row r="4627" spans="1:1" x14ac:dyDescent="0.3">
      <c r="A4627"/>
    </row>
    <row r="4628" spans="1:1" x14ac:dyDescent="0.3">
      <c r="A4628"/>
    </row>
    <row r="4629" spans="1:1" x14ac:dyDescent="0.3">
      <c r="A4629"/>
    </row>
    <row r="4630" spans="1:1" x14ac:dyDescent="0.3">
      <c r="A4630"/>
    </row>
    <row r="4631" spans="1:1" x14ac:dyDescent="0.3">
      <c r="A4631"/>
    </row>
    <row r="4632" spans="1:1" x14ac:dyDescent="0.3">
      <c r="A4632"/>
    </row>
    <row r="4633" spans="1:1" x14ac:dyDescent="0.3">
      <c r="A4633"/>
    </row>
    <row r="4634" spans="1:1" x14ac:dyDescent="0.3">
      <c r="A4634"/>
    </row>
    <row r="4635" spans="1:1" x14ac:dyDescent="0.3">
      <c r="A4635"/>
    </row>
    <row r="4636" spans="1:1" x14ac:dyDescent="0.3">
      <c r="A4636"/>
    </row>
    <row r="4637" spans="1:1" x14ac:dyDescent="0.3">
      <c r="A4637"/>
    </row>
    <row r="4638" spans="1:1" x14ac:dyDescent="0.3">
      <c r="A4638"/>
    </row>
    <row r="4639" spans="1:1" x14ac:dyDescent="0.3">
      <c r="A4639"/>
    </row>
    <row r="4640" spans="1:1" x14ac:dyDescent="0.3">
      <c r="A4640"/>
    </row>
    <row r="4641" spans="1:1" x14ac:dyDescent="0.3">
      <c r="A4641"/>
    </row>
    <row r="4642" spans="1:1" x14ac:dyDescent="0.3">
      <c r="A4642"/>
    </row>
    <row r="4643" spans="1:1" x14ac:dyDescent="0.3">
      <c r="A4643"/>
    </row>
    <row r="4644" spans="1:1" x14ac:dyDescent="0.3">
      <c r="A4644"/>
    </row>
    <row r="4645" spans="1:1" x14ac:dyDescent="0.3">
      <c r="A4645"/>
    </row>
    <row r="4646" spans="1:1" x14ac:dyDescent="0.3">
      <c r="A4646"/>
    </row>
    <row r="4647" spans="1:1" x14ac:dyDescent="0.3">
      <c r="A4647"/>
    </row>
    <row r="4648" spans="1:1" x14ac:dyDescent="0.3">
      <c r="A4648"/>
    </row>
    <row r="4649" spans="1:1" x14ac:dyDescent="0.3">
      <c r="A4649"/>
    </row>
    <row r="4650" spans="1:1" x14ac:dyDescent="0.3">
      <c r="A4650"/>
    </row>
    <row r="4651" spans="1:1" x14ac:dyDescent="0.3">
      <c r="A4651"/>
    </row>
    <row r="4652" spans="1:1" x14ac:dyDescent="0.3">
      <c r="A4652"/>
    </row>
    <row r="4653" spans="1:1" x14ac:dyDescent="0.3">
      <c r="A4653"/>
    </row>
    <row r="4654" spans="1:1" x14ac:dyDescent="0.3">
      <c r="A4654"/>
    </row>
    <row r="4655" spans="1:1" x14ac:dyDescent="0.3">
      <c r="A4655"/>
    </row>
    <row r="4656" spans="1:1" x14ac:dyDescent="0.3">
      <c r="A4656"/>
    </row>
    <row r="4657" spans="1:1" x14ac:dyDescent="0.3">
      <c r="A4657"/>
    </row>
    <row r="4658" spans="1:1" x14ac:dyDescent="0.3">
      <c r="A4658"/>
    </row>
    <row r="4659" spans="1:1" x14ac:dyDescent="0.3">
      <c r="A4659"/>
    </row>
    <row r="4660" spans="1:1" x14ac:dyDescent="0.3">
      <c r="A4660"/>
    </row>
    <row r="4661" spans="1:1" x14ac:dyDescent="0.3">
      <c r="A4661"/>
    </row>
    <row r="4662" spans="1:1" x14ac:dyDescent="0.3">
      <c r="A4662"/>
    </row>
    <row r="4663" spans="1:1" x14ac:dyDescent="0.3">
      <c r="A4663"/>
    </row>
    <row r="4664" spans="1:1" x14ac:dyDescent="0.3">
      <c r="A4664"/>
    </row>
    <row r="4665" spans="1:1" x14ac:dyDescent="0.3">
      <c r="A4665"/>
    </row>
    <row r="4666" spans="1:1" x14ac:dyDescent="0.3">
      <c r="A4666"/>
    </row>
    <row r="4667" spans="1:1" x14ac:dyDescent="0.3">
      <c r="A4667"/>
    </row>
    <row r="4668" spans="1:1" x14ac:dyDescent="0.3">
      <c r="A4668"/>
    </row>
    <row r="4669" spans="1:1" x14ac:dyDescent="0.3">
      <c r="A4669"/>
    </row>
    <row r="4670" spans="1:1" x14ac:dyDescent="0.3">
      <c r="A4670"/>
    </row>
    <row r="4671" spans="1:1" x14ac:dyDescent="0.3">
      <c r="A4671"/>
    </row>
    <row r="4672" spans="1:1" x14ac:dyDescent="0.3">
      <c r="A4672"/>
    </row>
    <row r="4673" spans="1:1" x14ac:dyDescent="0.3">
      <c r="A4673"/>
    </row>
    <row r="4674" spans="1:1" x14ac:dyDescent="0.3">
      <c r="A4674"/>
    </row>
    <row r="4675" spans="1:1" x14ac:dyDescent="0.3">
      <c r="A4675"/>
    </row>
    <row r="4676" spans="1:1" x14ac:dyDescent="0.3">
      <c r="A4676"/>
    </row>
    <row r="4677" spans="1:1" x14ac:dyDescent="0.3">
      <c r="A4677"/>
    </row>
    <row r="4678" spans="1:1" x14ac:dyDescent="0.3">
      <c r="A4678"/>
    </row>
    <row r="4679" spans="1:1" x14ac:dyDescent="0.3">
      <c r="A4679"/>
    </row>
    <row r="4680" spans="1:1" x14ac:dyDescent="0.3">
      <c r="A4680"/>
    </row>
    <row r="4681" spans="1:1" x14ac:dyDescent="0.3">
      <c r="A4681"/>
    </row>
    <row r="4682" spans="1:1" x14ac:dyDescent="0.3">
      <c r="A4682"/>
    </row>
    <row r="4683" spans="1:1" x14ac:dyDescent="0.3">
      <c r="A4683"/>
    </row>
    <row r="4684" spans="1:1" x14ac:dyDescent="0.3">
      <c r="A4684"/>
    </row>
    <row r="4685" spans="1:1" x14ac:dyDescent="0.3">
      <c r="A4685"/>
    </row>
    <row r="4686" spans="1:1" x14ac:dyDescent="0.3">
      <c r="A4686"/>
    </row>
    <row r="4687" spans="1:1" x14ac:dyDescent="0.3">
      <c r="A4687"/>
    </row>
    <row r="4688" spans="1:1" x14ac:dyDescent="0.3">
      <c r="A4688"/>
    </row>
    <row r="4689" spans="1:1" x14ac:dyDescent="0.3">
      <c r="A4689"/>
    </row>
    <row r="4690" spans="1:1" x14ac:dyDescent="0.3">
      <c r="A4690"/>
    </row>
    <row r="4691" spans="1:1" x14ac:dyDescent="0.3">
      <c r="A4691"/>
    </row>
    <row r="4692" spans="1:1" x14ac:dyDescent="0.3">
      <c r="A4692"/>
    </row>
    <row r="4693" spans="1:1" x14ac:dyDescent="0.3">
      <c r="A4693"/>
    </row>
    <row r="4694" spans="1:1" x14ac:dyDescent="0.3">
      <c r="A4694"/>
    </row>
    <row r="4695" spans="1:1" x14ac:dyDescent="0.3">
      <c r="A4695"/>
    </row>
    <row r="4696" spans="1:1" x14ac:dyDescent="0.3">
      <c r="A4696"/>
    </row>
    <row r="4697" spans="1:1" x14ac:dyDescent="0.3">
      <c r="A4697"/>
    </row>
    <row r="4698" spans="1:1" x14ac:dyDescent="0.3">
      <c r="A4698"/>
    </row>
    <row r="4699" spans="1:1" x14ac:dyDescent="0.3">
      <c r="A4699"/>
    </row>
    <row r="4700" spans="1:1" x14ac:dyDescent="0.3">
      <c r="A4700"/>
    </row>
    <row r="4701" spans="1:1" x14ac:dyDescent="0.3">
      <c r="A4701"/>
    </row>
    <row r="4702" spans="1:1" x14ac:dyDescent="0.3">
      <c r="A4702"/>
    </row>
    <row r="4703" spans="1:1" x14ac:dyDescent="0.3">
      <c r="A4703"/>
    </row>
    <row r="4704" spans="1:1" x14ac:dyDescent="0.3">
      <c r="A4704"/>
    </row>
    <row r="4705" spans="1:1" x14ac:dyDescent="0.3">
      <c r="A4705"/>
    </row>
    <row r="4706" spans="1:1" x14ac:dyDescent="0.3">
      <c r="A4706"/>
    </row>
    <row r="4707" spans="1:1" x14ac:dyDescent="0.3">
      <c r="A4707"/>
    </row>
    <row r="4708" spans="1:1" x14ac:dyDescent="0.3">
      <c r="A4708"/>
    </row>
    <row r="4709" spans="1:1" x14ac:dyDescent="0.3">
      <c r="A4709"/>
    </row>
    <row r="4710" spans="1:1" x14ac:dyDescent="0.3">
      <c r="A4710"/>
    </row>
    <row r="4711" spans="1:1" x14ac:dyDescent="0.3">
      <c r="A4711"/>
    </row>
    <row r="4712" spans="1:1" x14ac:dyDescent="0.3">
      <c r="A4712"/>
    </row>
    <row r="4713" spans="1:1" x14ac:dyDescent="0.3">
      <c r="A4713"/>
    </row>
    <row r="4714" spans="1:1" x14ac:dyDescent="0.3">
      <c r="A4714"/>
    </row>
    <row r="4715" spans="1:1" x14ac:dyDescent="0.3">
      <c r="A4715"/>
    </row>
    <row r="4716" spans="1:1" x14ac:dyDescent="0.3">
      <c r="A4716"/>
    </row>
    <row r="4717" spans="1:1" x14ac:dyDescent="0.3">
      <c r="A4717"/>
    </row>
    <row r="4718" spans="1:1" x14ac:dyDescent="0.3">
      <c r="A4718"/>
    </row>
    <row r="4719" spans="1:1" x14ac:dyDescent="0.3">
      <c r="A4719"/>
    </row>
    <row r="4720" spans="1:1" x14ac:dyDescent="0.3">
      <c r="A4720"/>
    </row>
    <row r="4721" spans="1:1" x14ac:dyDescent="0.3">
      <c r="A4721"/>
    </row>
    <row r="4722" spans="1:1" x14ac:dyDescent="0.3">
      <c r="A4722"/>
    </row>
    <row r="4723" spans="1:1" x14ac:dyDescent="0.3">
      <c r="A4723"/>
    </row>
    <row r="4724" spans="1:1" x14ac:dyDescent="0.3">
      <c r="A4724"/>
    </row>
    <row r="4725" spans="1:1" x14ac:dyDescent="0.3">
      <c r="A4725"/>
    </row>
    <row r="4726" spans="1:1" x14ac:dyDescent="0.3">
      <c r="A4726"/>
    </row>
    <row r="4727" spans="1:1" x14ac:dyDescent="0.3">
      <c r="A4727"/>
    </row>
    <row r="4728" spans="1:1" x14ac:dyDescent="0.3">
      <c r="A4728"/>
    </row>
    <row r="4729" spans="1:1" x14ac:dyDescent="0.3">
      <c r="A4729"/>
    </row>
    <row r="4730" spans="1:1" x14ac:dyDescent="0.3">
      <c r="A4730"/>
    </row>
    <row r="4731" spans="1:1" x14ac:dyDescent="0.3">
      <c r="A4731"/>
    </row>
    <row r="4732" spans="1:1" x14ac:dyDescent="0.3">
      <c r="A4732"/>
    </row>
    <row r="4733" spans="1:1" x14ac:dyDescent="0.3">
      <c r="A4733"/>
    </row>
    <row r="4734" spans="1:1" x14ac:dyDescent="0.3">
      <c r="A4734"/>
    </row>
    <row r="4735" spans="1:1" x14ac:dyDescent="0.3">
      <c r="A4735"/>
    </row>
    <row r="4736" spans="1:1" x14ac:dyDescent="0.3">
      <c r="A4736"/>
    </row>
    <row r="4737" spans="1:1" x14ac:dyDescent="0.3">
      <c r="A4737"/>
    </row>
    <row r="4738" spans="1:1" x14ac:dyDescent="0.3">
      <c r="A4738"/>
    </row>
    <row r="4739" spans="1:1" x14ac:dyDescent="0.3">
      <c r="A4739"/>
    </row>
    <row r="4740" spans="1:1" x14ac:dyDescent="0.3">
      <c r="A4740"/>
    </row>
    <row r="4741" spans="1:1" x14ac:dyDescent="0.3">
      <c r="A4741"/>
    </row>
    <row r="4742" spans="1:1" x14ac:dyDescent="0.3">
      <c r="A4742"/>
    </row>
    <row r="4743" spans="1:1" x14ac:dyDescent="0.3">
      <c r="A4743"/>
    </row>
    <row r="4744" spans="1:1" x14ac:dyDescent="0.3">
      <c r="A4744"/>
    </row>
    <row r="4745" spans="1:1" x14ac:dyDescent="0.3">
      <c r="A4745"/>
    </row>
    <row r="4746" spans="1:1" x14ac:dyDescent="0.3">
      <c r="A4746"/>
    </row>
    <row r="4747" spans="1:1" x14ac:dyDescent="0.3">
      <c r="A4747"/>
    </row>
    <row r="4748" spans="1:1" x14ac:dyDescent="0.3">
      <c r="A4748"/>
    </row>
    <row r="4749" spans="1:1" x14ac:dyDescent="0.3">
      <c r="A4749"/>
    </row>
    <row r="4750" spans="1:1" x14ac:dyDescent="0.3">
      <c r="A4750"/>
    </row>
    <row r="4751" spans="1:1" x14ac:dyDescent="0.3">
      <c r="A4751"/>
    </row>
    <row r="4752" spans="1:1" x14ac:dyDescent="0.3">
      <c r="A4752"/>
    </row>
    <row r="4753" spans="1:1" x14ac:dyDescent="0.3">
      <c r="A4753"/>
    </row>
    <row r="4754" spans="1:1" x14ac:dyDescent="0.3">
      <c r="A4754"/>
    </row>
    <row r="4755" spans="1:1" x14ac:dyDescent="0.3">
      <c r="A4755"/>
    </row>
    <row r="4756" spans="1:1" x14ac:dyDescent="0.3">
      <c r="A4756"/>
    </row>
    <row r="4757" spans="1:1" x14ac:dyDescent="0.3">
      <c r="A4757"/>
    </row>
    <row r="4758" spans="1:1" x14ac:dyDescent="0.3">
      <c r="A4758"/>
    </row>
    <row r="4759" spans="1:1" x14ac:dyDescent="0.3">
      <c r="A4759"/>
    </row>
    <row r="4760" spans="1:1" x14ac:dyDescent="0.3">
      <c r="A4760"/>
    </row>
    <row r="4761" spans="1:1" x14ac:dyDescent="0.3">
      <c r="A4761"/>
    </row>
    <row r="4762" spans="1:1" x14ac:dyDescent="0.3">
      <c r="A4762"/>
    </row>
    <row r="4763" spans="1:1" x14ac:dyDescent="0.3">
      <c r="A4763"/>
    </row>
    <row r="4764" spans="1:1" x14ac:dyDescent="0.3">
      <c r="A4764"/>
    </row>
    <row r="4765" spans="1:1" x14ac:dyDescent="0.3">
      <c r="A4765"/>
    </row>
    <row r="4766" spans="1:1" x14ac:dyDescent="0.3">
      <c r="A4766"/>
    </row>
    <row r="4767" spans="1:1" x14ac:dyDescent="0.3">
      <c r="A4767"/>
    </row>
    <row r="4768" spans="1:1" x14ac:dyDescent="0.3">
      <c r="A4768"/>
    </row>
    <row r="4769" spans="1:1" x14ac:dyDescent="0.3">
      <c r="A4769"/>
    </row>
    <row r="4770" spans="1:1" x14ac:dyDescent="0.3">
      <c r="A4770"/>
    </row>
    <row r="4771" spans="1:1" x14ac:dyDescent="0.3">
      <c r="A4771"/>
    </row>
    <row r="4772" spans="1:1" x14ac:dyDescent="0.3">
      <c r="A4772"/>
    </row>
    <row r="4773" spans="1:1" x14ac:dyDescent="0.3">
      <c r="A4773"/>
    </row>
    <row r="4774" spans="1:1" x14ac:dyDescent="0.3">
      <c r="A4774"/>
    </row>
    <row r="4775" spans="1:1" x14ac:dyDescent="0.3">
      <c r="A4775"/>
    </row>
    <row r="4776" spans="1:1" x14ac:dyDescent="0.3">
      <c r="A4776"/>
    </row>
    <row r="4777" spans="1:1" x14ac:dyDescent="0.3">
      <c r="A4777"/>
    </row>
    <row r="4778" spans="1:1" x14ac:dyDescent="0.3">
      <c r="A4778"/>
    </row>
    <row r="4779" spans="1:1" x14ac:dyDescent="0.3">
      <c r="A4779"/>
    </row>
    <row r="4780" spans="1:1" x14ac:dyDescent="0.3">
      <c r="A4780"/>
    </row>
    <row r="4781" spans="1:1" x14ac:dyDescent="0.3">
      <c r="A4781"/>
    </row>
    <row r="4782" spans="1:1" x14ac:dyDescent="0.3">
      <c r="A4782"/>
    </row>
    <row r="4783" spans="1:1" x14ac:dyDescent="0.3">
      <c r="A4783"/>
    </row>
    <row r="4784" spans="1:1" x14ac:dyDescent="0.3">
      <c r="A4784"/>
    </row>
    <row r="4785" spans="1:1" x14ac:dyDescent="0.3">
      <c r="A4785"/>
    </row>
    <row r="4786" spans="1:1" x14ac:dyDescent="0.3">
      <c r="A4786"/>
    </row>
    <row r="4787" spans="1:1" x14ac:dyDescent="0.3">
      <c r="A4787"/>
    </row>
    <row r="4788" spans="1:1" x14ac:dyDescent="0.3">
      <c r="A4788"/>
    </row>
    <row r="4789" spans="1:1" x14ac:dyDescent="0.3">
      <c r="A4789"/>
    </row>
    <row r="4790" spans="1:1" x14ac:dyDescent="0.3">
      <c r="A4790"/>
    </row>
    <row r="4791" spans="1:1" x14ac:dyDescent="0.3">
      <c r="A4791"/>
    </row>
    <row r="4792" spans="1:1" x14ac:dyDescent="0.3">
      <c r="A4792"/>
    </row>
    <row r="4793" spans="1:1" x14ac:dyDescent="0.3">
      <c r="A4793"/>
    </row>
    <row r="4794" spans="1:1" x14ac:dyDescent="0.3">
      <c r="A4794"/>
    </row>
    <row r="4795" spans="1:1" x14ac:dyDescent="0.3">
      <c r="A4795"/>
    </row>
    <row r="4796" spans="1:1" x14ac:dyDescent="0.3">
      <c r="A4796"/>
    </row>
    <row r="4797" spans="1:1" x14ac:dyDescent="0.3">
      <c r="A4797"/>
    </row>
    <row r="4798" spans="1:1" x14ac:dyDescent="0.3">
      <c r="A4798"/>
    </row>
    <row r="4799" spans="1:1" x14ac:dyDescent="0.3">
      <c r="A4799"/>
    </row>
    <row r="4800" spans="1:1" x14ac:dyDescent="0.3">
      <c r="A4800"/>
    </row>
    <row r="4801" spans="1:1" x14ac:dyDescent="0.3">
      <c r="A4801"/>
    </row>
    <row r="4802" spans="1:1" x14ac:dyDescent="0.3">
      <c r="A4802"/>
    </row>
    <row r="4803" spans="1:1" x14ac:dyDescent="0.3">
      <c r="A4803"/>
    </row>
    <row r="4804" spans="1:1" x14ac:dyDescent="0.3">
      <c r="A4804"/>
    </row>
    <row r="4805" spans="1:1" x14ac:dyDescent="0.3">
      <c r="A4805"/>
    </row>
    <row r="4806" spans="1:1" x14ac:dyDescent="0.3">
      <c r="A4806"/>
    </row>
    <row r="4807" spans="1:1" x14ac:dyDescent="0.3">
      <c r="A4807"/>
    </row>
    <row r="4808" spans="1:1" x14ac:dyDescent="0.3">
      <c r="A4808"/>
    </row>
    <row r="4809" spans="1:1" x14ac:dyDescent="0.3">
      <c r="A4809"/>
    </row>
    <row r="4810" spans="1:1" x14ac:dyDescent="0.3">
      <c r="A4810"/>
    </row>
    <row r="4811" spans="1:1" x14ac:dyDescent="0.3">
      <c r="A4811"/>
    </row>
    <row r="4812" spans="1:1" x14ac:dyDescent="0.3">
      <c r="A4812"/>
    </row>
    <row r="4813" spans="1:1" x14ac:dyDescent="0.3">
      <c r="A4813"/>
    </row>
    <row r="4814" spans="1:1" x14ac:dyDescent="0.3">
      <c r="A4814"/>
    </row>
    <row r="4815" spans="1:1" x14ac:dyDescent="0.3">
      <c r="A4815"/>
    </row>
    <row r="4816" spans="1:1" x14ac:dyDescent="0.3">
      <c r="A4816"/>
    </row>
    <row r="4817" spans="1:1" x14ac:dyDescent="0.3">
      <c r="A4817"/>
    </row>
    <row r="4818" spans="1:1" x14ac:dyDescent="0.3">
      <c r="A4818"/>
    </row>
    <row r="4819" spans="1:1" x14ac:dyDescent="0.3">
      <c r="A4819"/>
    </row>
    <row r="4820" spans="1:1" x14ac:dyDescent="0.3">
      <c r="A4820"/>
    </row>
    <row r="4821" spans="1:1" x14ac:dyDescent="0.3">
      <c r="A4821"/>
    </row>
    <row r="4822" spans="1:1" x14ac:dyDescent="0.3">
      <c r="A4822"/>
    </row>
    <row r="4823" spans="1:1" x14ac:dyDescent="0.3">
      <c r="A4823"/>
    </row>
    <row r="4824" spans="1:1" x14ac:dyDescent="0.3">
      <c r="A4824"/>
    </row>
    <row r="4825" spans="1:1" x14ac:dyDescent="0.3">
      <c r="A4825"/>
    </row>
    <row r="4826" spans="1:1" x14ac:dyDescent="0.3">
      <c r="A4826"/>
    </row>
    <row r="4827" spans="1:1" x14ac:dyDescent="0.3">
      <c r="A4827"/>
    </row>
    <row r="4828" spans="1:1" x14ac:dyDescent="0.3">
      <c r="A4828"/>
    </row>
    <row r="4829" spans="1:1" x14ac:dyDescent="0.3">
      <c r="A4829"/>
    </row>
    <row r="4830" spans="1:1" x14ac:dyDescent="0.3">
      <c r="A4830"/>
    </row>
    <row r="4831" spans="1:1" x14ac:dyDescent="0.3">
      <c r="A4831"/>
    </row>
    <row r="4832" spans="1:1" x14ac:dyDescent="0.3">
      <c r="A4832"/>
    </row>
    <row r="4833" spans="1:1" x14ac:dyDescent="0.3">
      <c r="A4833"/>
    </row>
    <row r="4834" spans="1:1" x14ac:dyDescent="0.3">
      <c r="A4834"/>
    </row>
    <row r="4835" spans="1:1" x14ac:dyDescent="0.3">
      <c r="A4835"/>
    </row>
    <row r="4836" spans="1:1" x14ac:dyDescent="0.3">
      <c r="A4836"/>
    </row>
    <row r="4837" spans="1:1" x14ac:dyDescent="0.3">
      <c r="A4837"/>
    </row>
    <row r="4838" spans="1:1" x14ac:dyDescent="0.3">
      <c r="A4838"/>
    </row>
    <row r="4839" spans="1:1" x14ac:dyDescent="0.3">
      <c r="A4839"/>
    </row>
    <row r="4840" spans="1:1" x14ac:dyDescent="0.3">
      <c r="A4840"/>
    </row>
    <row r="4841" spans="1:1" x14ac:dyDescent="0.3">
      <c r="A4841"/>
    </row>
    <row r="4842" spans="1:1" x14ac:dyDescent="0.3">
      <c r="A4842"/>
    </row>
    <row r="4843" spans="1:1" x14ac:dyDescent="0.3">
      <c r="A4843"/>
    </row>
    <row r="4844" spans="1:1" x14ac:dyDescent="0.3">
      <c r="A4844"/>
    </row>
    <row r="4845" spans="1:1" x14ac:dyDescent="0.3">
      <c r="A4845"/>
    </row>
    <row r="4846" spans="1:1" x14ac:dyDescent="0.3">
      <c r="A4846"/>
    </row>
    <row r="4847" spans="1:1" x14ac:dyDescent="0.3">
      <c r="A4847"/>
    </row>
    <row r="4848" spans="1:1" x14ac:dyDescent="0.3">
      <c r="A4848"/>
    </row>
    <row r="4849" spans="1:1" x14ac:dyDescent="0.3">
      <c r="A4849"/>
    </row>
    <row r="4850" spans="1:1" x14ac:dyDescent="0.3">
      <c r="A4850"/>
    </row>
    <row r="4851" spans="1:1" x14ac:dyDescent="0.3">
      <c r="A4851"/>
    </row>
    <row r="4852" spans="1:1" x14ac:dyDescent="0.3">
      <c r="A4852"/>
    </row>
    <row r="4853" spans="1:1" x14ac:dyDescent="0.3">
      <c r="A4853"/>
    </row>
    <row r="4854" spans="1:1" x14ac:dyDescent="0.3">
      <c r="A4854"/>
    </row>
    <row r="4855" spans="1:1" x14ac:dyDescent="0.3">
      <c r="A4855"/>
    </row>
    <row r="4856" spans="1:1" x14ac:dyDescent="0.3">
      <c r="A4856"/>
    </row>
    <row r="4857" spans="1:1" x14ac:dyDescent="0.3">
      <c r="A4857"/>
    </row>
    <row r="4858" spans="1:1" x14ac:dyDescent="0.3">
      <c r="A4858"/>
    </row>
    <row r="4859" spans="1:1" x14ac:dyDescent="0.3">
      <c r="A4859"/>
    </row>
    <row r="4860" spans="1:1" x14ac:dyDescent="0.3">
      <c r="A4860"/>
    </row>
    <row r="4861" spans="1:1" x14ac:dyDescent="0.3">
      <c r="A4861"/>
    </row>
    <row r="4862" spans="1:1" x14ac:dyDescent="0.3">
      <c r="A4862"/>
    </row>
    <row r="4863" spans="1:1" x14ac:dyDescent="0.3">
      <c r="A4863"/>
    </row>
    <row r="4864" spans="1:1" x14ac:dyDescent="0.3">
      <c r="A4864"/>
    </row>
    <row r="4865" spans="1:1" x14ac:dyDescent="0.3">
      <c r="A4865"/>
    </row>
    <row r="4866" spans="1:1" x14ac:dyDescent="0.3">
      <c r="A4866"/>
    </row>
    <row r="4867" spans="1:1" x14ac:dyDescent="0.3">
      <c r="A4867"/>
    </row>
    <row r="4868" spans="1:1" x14ac:dyDescent="0.3">
      <c r="A4868"/>
    </row>
    <row r="4869" spans="1:1" x14ac:dyDescent="0.3">
      <c r="A4869"/>
    </row>
    <row r="4870" spans="1:1" x14ac:dyDescent="0.3">
      <c r="A4870"/>
    </row>
    <row r="4871" spans="1:1" x14ac:dyDescent="0.3">
      <c r="A4871"/>
    </row>
    <row r="4872" spans="1:1" x14ac:dyDescent="0.3">
      <c r="A4872"/>
    </row>
    <row r="4873" spans="1:1" x14ac:dyDescent="0.3">
      <c r="A4873"/>
    </row>
    <row r="4874" spans="1:1" x14ac:dyDescent="0.3">
      <c r="A4874"/>
    </row>
    <row r="4875" spans="1:1" x14ac:dyDescent="0.3">
      <c r="A4875"/>
    </row>
    <row r="4876" spans="1:1" x14ac:dyDescent="0.3">
      <c r="A4876"/>
    </row>
    <row r="4877" spans="1:1" x14ac:dyDescent="0.3">
      <c r="A4877"/>
    </row>
    <row r="4878" spans="1:1" x14ac:dyDescent="0.3">
      <c r="A4878"/>
    </row>
    <row r="4879" spans="1:1" x14ac:dyDescent="0.3">
      <c r="A4879"/>
    </row>
    <row r="4880" spans="1:1" x14ac:dyDescent="0.3">
      <c r="A4880"/>
    </row>
    <row r="4881" spans="1:1" x14ac:dyDescent="0.3">
      <c r="A4881"/>
    </row>
    <row r="4882" spans="1:1" x14ac:dyDescent="0.3">
      <c r="A4882"/>
    </row>
    <row r="4883" spans="1:1" x14ac:dyDescent="0.3">
      <c r="A4883"/>
    </row>
    <row r="4884" spans="1:1" x14ac:dyDescent="0.3">
      <c r="A4884"/>
    </row>
    <row r="4885" spans="1:1" x14ac:dyDescent="0.3">
      <c r="A4885"/>
    </row>
    <row r="4886" spans="1:1" x14ac:dyDescent="0.3">
      <c r="A4886"/>
    </row>
    <row r="4887" spans="1:1" x14ac:dyDescent="0.3">
      <c r="A4887"/>
    </row>
    <row r="4888" spans="1:1" x14ac:dyDescent="0.3">
      <c r="A4888"/>
    </row>
    <row r="4889" spans="1:1" x14ac:dyDescent="0.3">
      <c r="A4889"/>
    </row>
    <row r="4890" spans="1:1" x14ac:dyDescent="0.3">
      <c r="A4890"/>
    </row>
    <row r="4891" spans="1:1" x14ac:dyDescent="0.3">
      <c r="A4891"/>
    </row>
    <row r="4892" spans="1:1" x14ac:dyDescent="0.3">
      <c r="A4892"/>
    </row>
    <row r="4893" spans="1:1" x14ac:dyDescent="0.3">
      <c r="A4893"/>
    </row>
    <row r="4894" spans="1:1" x14ac:dyDescent="0.3">
      <c r="A4894"/>
    </row>
    <row r="4895" spans="1:1" x14ac:dyDescent="0.3">
      <c r="A4895"/>
    </row>
    <row r="4896" spans="1:1" x14ac:dyDescent="0.3">
      <c r="A4896"/>
    </row>
    <row r="4897" spans="1:1" x14ac:dyDescent="0.3">
      <c r="A4897"/>
    </row>
    <row r="4898" spans="1:1" x14ac:dyDescent="0.3">
      <c r="A4898"/>
    </row>
    <row r="4899" spans="1:1" x14ac:dyDescent="0.3">
      <c r="A4899"/>
    </row>
    <row r="4900" spans="1:1" x14ac:dyDescent="0.3">
      <c r="A4900"/>
    </row>
    <row r="4901" spans="1:1" x14ac:dyDescent="0.3">
      <c r="A4901"/>
    </row>
    <row r="4902" spans="1:1" x14ac:dyDescent="0.3">
      <c r="A4902"/>
    </row>
    <row r="4903" spans="1:1" x14ac:dyDescent="0.3">
      <c r="A4903"/>
    </row>
    <row r="4904" spans="1:1" x14ac:dyDescent="0.3">
      <c r="A4904"/>
    </row>
    <row r="4905" spans="1:1" x14ac:dyDescent="0.3">
      <c r="A4905"/>
    </row>
    <row r="4906" spans="1:1" x14ac:dyDescent="0.3">
      <c r="A4906"/>
    </row>
    <row r="4907" spans="1:1" x14ac:dyDescent="0.3">
      <c r="A4907"/>
    </row>
    <row r="4908" spans="1:1" x14ac:dyDescent="0.3">
      <c r="A4908"/>
    </row>
    <row r="4909" spans="1:1" x14ac:dyDescent="0.3">
      <c r="A4909"/>
    </row>
    <row r="4910" spans="1:1" x14ac:dyDescent="0.3">
      <c r="A4910"/>
    </row>
    <row r="4911" spans="1:1" x14ac:dyDescent="0.3">
      <c r="A4911"/>
    </row>
    <row r="4912" spans="1:1" x14ac:dyDescent="0.3">
      <c r="A4912"/>
    </row>
    <row r="4913" spans="1:1" x14ac:dyDescent="0.3">
      <c r="A4913"/>
    </row>
    <row r="4914" spans="1:1" x14ac:dyDescent="0.3">
      <c r="A4914"/>
    </row>
    <row r="4915" spans="1:1" x14ac:dyDescent="0.3">
      <c r="A4915"/>
    </row>
    <row r="4916" spans="1:1" x14ac:dyDescent="0.3">
      <c r="A4916"/>
    </row>
    <row r="4917" spans="1:1" x14ac:dyDescent="0.3">
      <c r="A4917"/>
    </row>
    <row r="4918" spans="1:1" x14ac:dyDescent="0.3">
      <c r="A4918"/>
    </row>
    <row r="4919" spans="1:1" x14ac:dyDescent="0.3">
      <c r="A4919"/>
    </row>
    <row r="4920" spans="1:1" x14ac:dyDescent="0.3">
      <c r="A4920"/>
    </row>
    <row r="4921" spans="1:1" x14ac:dyDescent="0.3">
      <c r="A4921"/>
    </row>
    <row r="4922" spans="1:1" x14ac:dyDescent="0.3">
      <c r="A4922"/>
    </row>
    <row r="4923" spans="1:1" x14ac:dyDescent="0.3">
      <c r="A4923"/>
    </row>
    <row r="4924" spans="1:1" x14ac:dyDescent="0.3">
      <c r="A4924"/>
    </row>
    <row r="4925" spans="1:1" x14ac:dyDescent="0.3">
      <c r="A4925"/>
    </row>
    <row r="4926" spans="1:1" x14ac:dyDescent="0.3">
      <c r="A4926"/>
    </row>
    <row r="4927" spans="1:1" x14ac:dyDescent="0.3">
      <c r="A4927"/>
    </row>
    <row r="4928" spans="1:1" x14ac:dyDescent="0.3">
      <c r="A4928"/>
    </row>
    <row r="4929" spans="1:1" x14ac:dyDescent="0.3">
      <c r="A4929"/>
    </row>
    <row r="4930" spans="1:1" x14ac:dyDescent="0.3">
      <c r="A4930"/>
    </row>
    <row r="4931" spans="1:1" x14ac:dyDescent="0.3">
      <c r="A4931"/>
    </row>
    <row r="4932" spans="1:1" x14ac:dyDescent="0.3">
      <c r="A4932"/>
    </row>
    <row r="4933" spans="1:1" x14ac:dyDescent="0.3">
      <c r="A4933"/>
    </row>
    <row r="4934" spans="1:1" x14ac:dyDescent="0.3">
      <c r="A4934"/>
    </row>
    <row r="4935" spans="1:1" x14ac:dyDescent="0.3">
      <c r="A4935"/>
    </row>
    <row r="4936" spans="1:1" x14ac:dyDescent="0.3">
      <c r="A4936"/>
    </row>
    <row r="4937" spans="1:1" x14ac:dyDescent="0.3">
      <c r="A4937"/>
    </row>
    <row r="4938" spans="1:1" x14ac:dyDescent="0.3">
      <c r="A4938"/>
    </row>
    <row r="4939" spans="1:1" x14ac:dyDescent="0.3">
      <c r="A4939"/>
    </row>
    <row r="4940" spans="1:1" x14ac:dyDescent="0.3">
      <c r="A4940"/>
    </row>
    <row r="4941" spans="1:1" x14ac:dyDescent="0.3">
      <c r="A4941"/>
    </row>
    <row r="4942" spans="1:1" x14ac:dyDescent="0.3">
      <c r="A4942"/>
    </row>
    <row r="4943" spans="1:1" x14ac:dyDescent="0.3">
      <c r="A4943"/>
    </row>
    <row r="4944" spans="1:1" x14ac:dyDescent="0.3">
      <c r="A4944"/>
    </row>
    <row r="4945" spans="1:1" x14ac:dyDescent="0.3">
      <c r="A4945"/>
    </row>
    <row r="4946" spans="1:1" x14ac:dyDescent="0.3">
      <c r="A4946"/>
    </row>
    <row r="4947" spans="1:1" x14ac:dyDescent="0.3">
      <c r="A4947"/>
    </row>
    <row r="4948" spans="1:1" x14ac:dyDescent="0.3">
      <c r="A4948"/>
    </row>
    <row r="4949" spans="1:1" x14ac:dyDescent="0.3">
      <c r="A4949"/>
    </row>
    <row r="4950" spans="1:1" x14ac:dyDescent="0.3">
      <c r="A4950"/>
    </row>
    <row r="4951" spans="1:1" x14ac:dyDescent="0.3">
      <c r="A4951"/>
    </row>
    <row r="4952" spans="1:1" x14ac:dyDescent="0.3">
      <c r="A4952"/>
    </row>
    <row r="4953" spans="1:1" x14ac:dyDescent="0.3">
      <c r="A4953"/>
    </row>
    <row r="4954" spans="1:1" x14ac:dyDescent="0.3">
      <c r="A4954"/>
    </row>
    <row r="4955" spans="1:1" x14ac:dyDescent="0.3">
      <c r="A4955"/>
    </row>
    <row r="4956" spans="1:1" x14ac:dyDescent="0.3">
      <c r="A4956"/>
    </row>
    <row r="4957" spans="1:1" x14ac:dyDescent="0.3">
      <c r="A4957"/>
    </row>
    <row r="4958" spans="1:1" x14ac:dyDescent="0.3">
      <c r="A4958"/>
    </row>
    <row r="4959" spans="1:1" x14ac:dyDescent="0.3">
      <c r="A4959"/>
    </row>
    <row r="4960" spans="1:1" x14ac:dyDescent="0.3">
      <c r="A4960"/>
    </row>
    <row r="4961" spans="1:1" x14ac:dyDescent="0.3">
      <c r="A4961"/>
    </row>
    <row r="4962" spans="1:1" x14ac:dyDescent="0.3">
      <c r="A4962"/>
    </row>
    <row r="4963" spans="1:1" x14ac:dyDescent="0.3">
      <c r="A4963"/>
    </row>
    <row r="4964" spans="1:1" x14ac:dyDescent="0.3">
      <c r="A4964"/>
    </row>
    <row r="4965" spans="1:1" x14ac:dyDescent="0.3">
      <c r="A4965"/>
    </row>
    <row r="4966" spans="1:1" x14ac:dyDescent="0.3">
      <c r="A4966"/>
    </row>
    <row r="4967" spans="1:1" x14ac:dyDescent="0.3">
      <c r="A4967"/>
    </row>
    <row r="4968" spans="1:1" x14ac:dyDescent="0.3">
      <c r="A4968"/>
    </row>
    <row r="4969" spans="1:1" x14ac:dyDescent="0.3">
      <c r="A4969"/>
    </row>
    <row r="4970" spans="1:1" x14ac:dyDescent="0.3">
      <c r="A4970"/>
    </row>
    <row r="4971" spans="1:1" x14ac:dyDescent="0.3">
      <c r="A4971"/>
    </row>
    <row r="4972" spans="1:1" x14ac:dyDescent="0.3">
      <c r="A4972"/>
    </row>
    <row r="4973" spans="1:1" x14ac:dyDescent="0.3">
      <c r="A4973"/>
    </row>
    <row r="4974" spans="1:1" x14ac:dyDescent="0.3">
      <c r="A4974"/>
    </row>
    <row r="4975" spans="1:1" x14ac:dyDescent="0.3">
      <c r="A4975"/>
    </row>
    <row r="4976" spans="1:1" x14ac:dyDescent="0.3">
      <c r="A4976"/>
    </row>
    <row r="4977" spans="1:1" x14ac:dyDescent="0.3">
      <c r="A4977"/>
    </row>
    <row r="4978" spans="1:1" x14ac:dyDescent="0.3">
      <c r="A4978"/>
    </row>
    <row r="4979" spans="1:1" x14ac:dyDescent="0.3">
      <c r="A4979"/>
    </row>
    <row r="4980" spans="1:1" x14ac:dyDescent="0.3">
      <c r="A4980"/>
    </row>
    <row r="4981" spans="1:1" x14ac:dyDescent="0.3">
      <c r="A4981"/>
    </row>
    <row r="4982" spans="1:1" x14ac:dyDescent="0.3">
      <c r="A4982"/>
    </row>
    <row r="4983" spans="1:1" x14ac:dyDescent="0.3">
      <c r="A4983"/>
    </row>
    <row r="4984" spans="1:1" x14ac:dyDescent="0.3">
      <c r="A4984"/>
    </row>
    <row r="4985" spans="1:1" x14ac:dyDescent="0.3">
      <c r="A4985"/>
    </row>
    <row r="4986" spans="1:1" x14ac:dyDescent="0.3">
      <c r="A4986"/>
    </row>
    <row r="4987" spans="1:1" x14ac:dyDescent="0.3">
      <c r="A4987"/>
    </row>
    <row r="4988" spans="1:1" x14ac:dyDescent="0.3">
      <c r="A4988"/>
    </row>
    <row r="4989" spans="1:1" x14ac:dyDescent="0.3">
      <c r="A4989"/>
    </row>
    <row r="4990" spans="1:1" x14ac:dyDescent="0.3">
      <c r="A4990"/>
    </row>
    <row r="4991" spans="1:1" x14ac:dyDescent="0.3">
      <c r="A4991"/>
    </row>
    <row r="4992" spans="1:1" x14ac:dyDescent="0.3">
      <c r="A4992"/>
    </row>
    <row r="4993" spans="1:1" x14ac:dyDescent="0.3">
      <c r="A4993"/>
    </row>
    <row r="4994" spans="1:1" x14ac:dyDescent="0.3">
      <c r="A4994"/>
    </row>
    <row r="4995" spans="1:1" x14ac:dyDescent="0.3">
      <c r="A4995"/>
    </row>
    <row r="4996" spans="1:1" x14ac:dyDescent="0.3">
      <c r="A4996"/>
    </row>
    <row r="4997" spans="1:1" x14ac:dyDescent="0.3">
      <c r="A4997"/>
    </row>
    <row r="4998" spans="1:1" x14ac:dyDescent="0.3">
      <c r="A4998"/>
    </row>
    <row r="4999" spans="1:1" x14ac:dyDescent="0.3">
      <c r="A4999"/>
    </row>
    <row r="5000" spans="1:1" x14ac:dyDescent="0.3">
      <c r="A5000"/>
    </row>
    <row r="5001" spans="1:1" x14ac:dyDescent="0.3">
      <c r="A5001"/>
    </row>
    <row r="5002" spans="1:1" x14ac:dyDescent="0.3">
      <c r="A5002"/>
    </row>
    <row r="5003" spans="1:1" x14ac:dyDescent="0.3">
      <c r="A5003"/>
    </row>
    <row r="5004" spans="1:1" x14ac:dyDescent="0.3">
      <c r="A5004"/>
    </row>
    <row r="5005" spans="1:1" x14ac:dyDescent="0.3">
      <c r="A5005"/>
    </row>
    <row r="5006" spans="1:1" x14ac:dyDescent="0.3">
      <c r="A5006"/>
    </row>
    <row r="5007" spans="1:1" x14ac:dyDescent="0.3">
      <c r="A5007"/>
    </row>
    <row r="5008" spans="1:1" x14ac:dyDescent="0.3">
      <c r="A5008"/>
    </row>
    <row r="5009" spans="1:1" x14ac:dyDescent="0.3">
      <c r="A5009"/>
    </row>
    <row r="5010" spans="1:1" x14ac:dyDescent="0.3">
      <c r="A5010"/>
    </row>
    <row r="5011" spans="1:1" x14ac:dyDescent="0.3">
      <c r="A5011"/>
    </row>
    <row r="5012" spans="1:1" x14ac:dyDescent="0.3">
      <c r="A5012"/>
    </row>
    <row r="5013" spans="1:1" x14ac:dyDescent="0.3">
      <c r="A5013"/>
    </row>
    <row r="5014" spans="1:1" x14ac:dyDescent="0.3">
      <c r="A5014"/>
    </row>
    <row r="5015" spans="1:1" x14ac:dyDescent="0.3">
      <c r="A5015"/>
    </row>
    <row r="5016" spans="1:1" x14ac:dyDescent="0.3">
      <c r="A5016"/>
    </row>
    <row r="5017" spans="1:1" x14ac:dyDescent="0.3">
      <c r="A5017"/>
    </row>
    <row r="5018" spans="1:1" x14ac:dyDescent="0.3">
      <c r="A5018"/>
    </row>
    <row r="5019" spans="1:1" x14ac:dyDescent="0.3">
      <c r="A5019"/>
    </row>
    <row r="5020" spans="1:1" x14ac:dyDescent="0.3">
      <c r="A5020"/>
    </row>
    <row r="5021" spans="1:1" x14ac:dyDescent="0.3">
      <c r="A5021"/>
    </row>
    <row r="5022" spans="1:1" x14ac:dyDescent="0.3">
      <c r="A5022"/>
    </row>
    <row r="5023" spans="1:1" x14ac:dyDescent="0.3">
      <c r="A5023"/>
    </row>
    <row r="5024" spans="1:1" x14ac:dyDescent="0.3">
      <c r="A5024"/>
    </row>
    <row r="5025" spans="1:1" x14ac:dyDescent="0.3">
      <c r="A5025"/>
    </row>
    <row r="5026" spans="1:1" x14ac:dyDescent="0.3">
      <c r="A5026"/>
    </row>
    <row r="5027" spans="1:1" x14ac:dyDescent="0.3">
      <c r="A5027"/>
    </row>
    <row r="5028" spans="1:1" x14ac:dyDescent="0.3">
      <c r="A5028"/>
    </row>
    <row r="5029" spans="1:1" x14ac:dyDescent="0.3">
      <c r="A5029"/>
    </row>
    <row r="5030" spans="1:1" x14ac:dyDescent="0.3">
      <c r="A5030"/>
    </row>
    <row r="5031" spans="1:1" x14ac:dyDescent="0.3">
      <c r="A5031"/>
    </row>
    <row r="5032" spans="1:1" x14ac:dyDescent="0.3">
      <c r="A5032"/>
    </row>
    <row r="5033" spans="1:1" x14ac:dyDescent="0.3">
      <c r="A5033"/>
    </row>
    <row r="5034" spans="1:1" x14ac:dyDescent="0.3">
      <c r="A5034"/>
    </row>
    <row r="5035" spans="1:1" x14ac:dyDescent="0.3">
      <c r="A5035"/>
    </row>
    <row r="5036" spans="1:1" x14ac:dyDescent="0.3">
      <c r="A5036"/>
    </row>
    <row r="5037" spans="1:1" x14ac:dyDescent="0.3">
      <c r="A5037"/>
    </row>
    <row r="5038" spans="1:1" x14ac:dyDescent="0.3">
      <c r="A5038"/>
    </row>
    <row r="5039" spans="1:1" x14ac:dyDescent="0.3">
      <c r="A5039"/>
    </row>
    <row r="5040" spans="1:1" x14ac:dyDescent="0.3">
      <c r="A5040"/>
    </row>
    <row r="5041" spans="1:1" x14ac:dyDescent="0.3">
      <c r="A5041"/>
    </row>
    <row r="5042" spans="1:1" x14ac:dyDescent="0.3">
      <c r="A5042"/>
    </row>
    <row r="5043" spans="1:1" x14ac:dyDescent="0.3">
      <c r="A5043"/>
    </row>
    <row r="5044" spans="1:1" x14ac:dyDescent="0.3">
      <c r="A5044"/>
    </row>
    <row r="5045" spans="1:1" x14ac:dyDescent="0.3">
      <c r="A5045"/>
    </row>
    <row r="5046" spans="1:1" x14ac:dyDescent="0.3">
      <c r="A5046"/>
    </row>
    <row r="5047" spans="1:1" x14ac:dyDescent="0.3">
      <c r="A5047"/>
    </row>
    <row r="5048" spans="1:1" x14ac:dyDescent="0.3">
      <c r="A5048"/>
    </row>
    <row r="5049" spans="1:1" x14ac:dyDescent="0.3">
      <c r="A5049"/>
    </row>
    <row r="5050" spans="1:1" x14ac:dyDescent="0.3">
      <c r="A5050"/>
    </row>
    <row r="5051" spans="1:1" x14ac:dyDescent="0.3">
      <c r="A5051"/>
    </row>
    <row r="5052" spans="1:1" x14ac:dyDescent="0.3">
      <c r="A5052"/>
    </row>
    <row r="5053" spans="1:1" x14ac:dyDescent="0.3">
      <c r="A5053"/>
    </row>
    <row r="5054" spans="1:1" x14ac:dyDescent="0.3">
      <c r="A5054"/>
    </row>
    <row r="5055" spans="1:1" x14ac:dyDescent="0.3">
      <c r="A5055"/>
    </row>
    <row r="5056" spans="1:1" x14ac:dyDescent="0.3">
      <c r="A5056"/>
    </row>
    <row r="5057" spans="1:1" x14ac:dyDescent="0.3">
      <c r="A5057"/>
    </row>
    <row r="5058" spans="1:1" x14ac:dyDescent="0.3">
      <c r="A5058"/>
    </row>
    <row r="5059" spans="1:1" x14ac:dyDescent="0.3">
      <c r="A5059"/>
    </row>
    <row r="5060" spans="1:1" x14ac:dyDescent="0.3">
      <c r="A5060"/>
    </row>
    <row r="5061" spans="1:1" x14ac:dyDescent="0.3">
      <c r="A5061"/>
    </row>
    <row r="5062" spans="1:1" x14ac:dyDescent="0.3">
      <c r="A5062"/>
    </row>
    <row r="5063" spans="1:1" x14ac:dyDescent="0.3">
      <c r="A5063"/>
    </row>
    <row r="5064" spans="1:1" x14ac:dyDescent="0.3">
      <c r="A5064"/>
    </row>
    <row r="5065" spans="1:1" x14ac:dyDescent="0.3">
      <c r="A5065"/>
    </row>
    <row r="5066" spans="1:1" x14ac:dyDescent="0.3">
      <c r="A5066"/>
    </row>
    <row r="5067" spans="1:1" x14ac:dyDescent="0.3">
      <c r="A5067"/>
    </row>
    <row r="5068" spans="1:1" x14ac:dyDescent="0.3">
      <c r="A5068"/>
    </row>
    <row r="5069" spans="1:1" x14ac:dyDescent="0.3">
      <c r="A5069"/>
    </row>
    <row r="5070" spans="1:1" x14ac:dyDescent="0.3">
      <c r="A5070"/>
    </row>
    <row r="5071" spans="1:1" x14ac:dyDescent="0.3">
      <c r="A5071"/>
    </row>
    <row r="5072" spans="1:1" x14ac:dyDescent="0.3">
      <c r="A5072"/>
    </row>
    <row r="5073" spans="1:1" x14ac:dyDescent="0.3">
      <c r="A5073"/>
    </row>
    <row r="5074" spans="1:1" x14ac:dyDescent="0.3">
      <c r="A5074"/>
    </row>
    <row r="5075" spans="1:1" x14ac:dyDescent="0.3">
      <c r="A5075"/>
    </row>
    <row r="5076" spans="1:1" x14ac:dyDescent="0.3">
      <c r="A5076"/>
    </row>
    <row r="5077" spans="1:1" x14ac:dyDescent="0.3">
      <c r="A5077"/>
    </row>
    <row r="5078" spans="1:1" x14ac:dyDescent="0.3">
      <c r="A5078"/>
    </row>
    <row r="5079" spans="1:1" x14ac:dyDescent="0.3">
      <c r="A5079"/>
    </row>
    <row r="5080" spans="1:1" x14ac:dyDescent="0.3">
      <c r="A5080"/>
    </row>
    <row r="5081" spans="1:1" x14ac:dyDescent="0.3">
      <c r="A5081"/>
    </row>
    <row r="5082" spans="1:1" x14ac:dyDescent="0.3">
      <c r="A5082"/>
    </row>
    <row r="5083" spans="1:1" x14ac:dyDescent="0.3">
      <c r="A5083"/>
    </row>
    <row r="5084" spans="1:1" x14ac:dyDescent="0.3">
      <c r="A5084"/>
    </row>
    <row r="5085" spans="1:1" x14ac:dyDescent="0.3">
      <c r="A5085"/>
    </row>
    <row r="5086" spans="1:1" x14ac:dyDescent="0.3">
      <c r="A5086"/>
    </row>
    <row r="5087" spans="1:1" x14ac:dyDescent="0.3">
      <c r="A5087"/>
    </row>
    <row r="5088" spans="1:1" x14ac:dyDescent="0.3">
      <c r="A5088"/>
    </row>
    <row r="5089" spans="1:1" x14ac:dyDescent="0.3">
      <c r="A5089"/>
    </row>
    <row r="5090" spans="1:1" x14ac:dyDescent="0.3">
      <c r="A5090"/>
    </row>
    <row r="5091" spans="1:1" x14ac:dyDescent="0.3">
      <c r="A5091"/>
    </row>
    <row r="5092" spans="1:1" x14ac:dyDescent="0.3">
      <c r="A5092"/>
    </row>
    <row r="5093" spans="1:1" x14ac:dyDescent="0.3">
      <c r="A5093"/>
    </row>
    <row r="5094" spans="1:1" x14ac:dyDescent="0.3">
      <c r="A5094"/>
    </row>
    <row r="5095" spans="1:1" x14ac:dyDescent="0.3">
      <c r="A5095"/>
    </row>
    <row r="5096" spans="1:1" x14ac:dyDescent="0.3">
      <c r="A5096"/>
    </row>
    <row r="5097" spans="1:1" x14ac:dyDescent="0.3">
      <c r="A5097"/>
    </row>
    <row r="5098" spans="1:1" x14ac:dyDescent="0.3">
      <c r="A5098"/>
    </row>
    <row r="5099" spans="1:1" x14ac:dyDescent="0.3">
      <c r="A5099"/>
    </row>
    <row r="5100" spans="1:1" x14ac:dyDescent="0.3">
      <c r="A5100"/>
    </row>
    <row r="5101" spans="1:1" x14ac:dyDescent="0.3">
      <c r="A5101"/>
    </row>
    <row r="5102" spans="1:1" x14ac:dyDescent="0.3">
      <c r="A5102"/>
    </row>
    <row r="5103" spans="1:1" x14ac:dyDescent="0.3">
      <c r="A5103"/>
    </row>
    <row r="5104" spans="1:1" x14ac:dyDescent="0.3">
      <c r="A5104"/>
    </row>
    <row r="5105" spans="1:1" x14ac:dyDescent="0.3">
      <c r="A5105"/>
    </row>
    <row r="5106" spans="1:1" x14ac:dyDescent="0.3">
      <c r="A5106"/>
    </row>
    <row r="5107" spans="1:1" x14ac:dyDescent="0.3">
      <c r="A5107"/>
    </row>
    <row r="5108" spans="1:1" x14ac:dyDescent="0.3">
      <c r="A5108"/>
    </row>
    <row r="5109" spans="1:1" x14ac:dyDescent="0.3">
      <c r="A5109"/>
    </row>
    <row r="5110" spans="1:1" x14ac:dyDescent="0.3">
      <c r="A5110"/>
    </row>
    <row r="5111" spans="1:1" x14ac:dyDescent="0.3">
      <c r="A5111"/>
    </row>
    <row r="5112" spans="1:1" x14ac:dyDescent="0.3">
      <c r="A5112"/>
    </row>
    <row r="5113" spans="1:1" x14ac:dyDescent="0.3">
      <c r="A5113"/>
    </row>
    <row r="5114" spans="1:1" x14ac:dyDescent="0.3">
      <c r="A5114"/>
    </row>
    <row r="5115" spans="1:1" x14ac:dyDescent="0.3">
      <c r="A5115"/>
    </row>
    <row r="5116" spans="1:1" x14ac:dyDescent="0.3">
      <c r="A5116"/>
    </row>
    <row r="5117" spans="1:1" x14ac:dyDescent="0.3">
      <c r="A5117"/>
    </row>
    <row r="5118" spans="1:1" x14ac:dyDescent="0.3">
      <c r="A5118"/>
    </row>
    <row r="5119" spans="1:1" x14ac:dyDescent="0.3">
      <c r="A5119"/>
    </row>
    <row r="5120" spans="1:1" x14ac:dyDescent="0.3">
      <c r="A5120"/>
    </row>
    <row r="5121" spans="1:1" x14ac:dyDescent="0.3">
      <c r="A5121"/>
    </row>
    <row r="5122" spans="1:1" x14ac:dyDescent="0.3">
      <c r="A5122"/>
    </row>
    <row r="5123" spans="1:1" x14ac:dyDescent="0.3">
      <c r="A5123"/>
    </row>
    <row r="5124" spans="1:1" x14ac:dyDescent="0.3">
      <c r="A5124"/>
    </row>
    <row r="5125" spans="1:1" x14ac:dyDescent="0.3">
      <c r="A5125"/>
    </row>
    <row r="5126" spans="1:1" x14ac:dyDescent="0.3">
      <c r="A5126"/>
    </row>
    <row r="5127" spans="1:1" x14ac:dyDescent="0.3">
      <c r="A5127"/>
    </row>
    <row r="5128" spans="1:1" x14ac:dyDescent="0.3">
      <c r="A5128"/>
    </row>
    <row r="5129" spans="1:1" x14ac:dyDescent="0.3">
      <c r="A5129"/>
    </row>
    <row r="5130" spans="1:1" x14ac:dyDescent="0.3">
      <c r="A5130"/>
    </row>
    <row r="5131" spans="1:1" x14ac:dyDescent="0.3">
      <c r="A5131"/>
    </row>
    <row r="5132" spans="1:1" x14ac:dyDescent="0.3">
      <c r="A5132"/>
    </row>
    <row r="5133" spans="1:1" x14ac:dyDescent="0.3">
      <c r="A5133"/>
    </row>
    <row r="5134" spans="1:1" x14ac:dyDescent="0.3">
      <c r="A5134"/>
    </row>
    <row r="5135" spans="1:1" x14ac:dyDescent="0.3">
      <c r="A5135"/>
    </row>
    <row r="5136" spans="1:1" x14ac:dyDescent="0.3">
      <c r="A5136"/>
    </row>
    <row r="5137" spans="1:1" x14ac:dyDescent="0.3">
      <c r="A5137"/>
    </row>
    <row r="5138" spans="1:1" x14ac:dyDescent="0.3">
      <c r="A5138"/>
    </row>
    <row r="5139" spans="1:1" x14ac:dyDescent="0.3">
      <c r="A5139"/>
    </row>
    <row r="5140" spans="1:1" x14ac:dyDescent="0.3">
      <c r="A5140"/>
    </row>
    <row r="5141" spans="1:1" x14ac:dyDescent="0.3">
      <c r="A5141"/>
    </row>
    <row r="5142" spans="1:1" x14ac:dyDescent="0.3">
      <c r="A5142"/>
    </row>
    <row r="5143" spans="1:1" x14ac:dyDescent="0.3">
      <c r="A5143"/>
    </row>
    <row r="5144" spans="1:1" x14ac:dyDescent="0.3">
      <c r="A5144"/>
    </row>
    <row r="5145" spans="1:1" x14ac:dyDescent="0.3">
      <c r="A5145"/>
    </row>
    <row r="5146" spans="1:1" x14ac:dyDescent="0.3">
      <c r="A5146"/>
    </row>
    <row r="5147" spans="1:1" x14ac:dyDescent="0.3">
      <c r="A5147"/>
    </row>
    <row r="5148" spans="1:1" x14ac:dyDescent="0.3">
      <c r="A5148"/>
    </row>
    <row r="5149" spans="1:1" x14ac:dyDescent="0.3">
      <c r="A5149"/>
    </row>
    <row r="5150" spans="1:1" x14ac:dyDescent="0.3">
      <c r="A5150"/>
    </row>
    <row r="5151" spans="1:1" x14ac:dyDescent="0.3">
      <c r="A5151"/>
    </row>
    <row r="5152" spans="1:1" x14ac:dyDescent="0.3">
      <c r="A5152"/>
    </row>
    <row r="5153" spans="1:1" x14ac:dyDescent="0.3">
      <c r="A5153"/>
    </row>
    <row r="5154" spans="1:1" x14ac:dyDescent="0.3">
      <c r="A5154"/>
    </row>
    <row r="5155" spans="1:1" x14ac:dyDescent="0.3">
      <c r="A5155"/>
    </row>
    <row r="5156" spans="1:1" x14ac:dyDescent="0.3">
      <c r="A5156"/>
    </row>
    <row r="5157" spans="1:1" x14ac:dyDescent="0.3">
      <c r="A5157"/>
    </row>
    <row r="5158" spans="1:1" x14ac:dyDescent="0.3">
      <c r="A5158"/>
    </row>
    <row r="5159" spans="1:1" x14ac:dyDescent="0.3">
      <c r="A5159"/>
    </row>
    <row r="5160" spans="1:1" x14ac:dyDescent="0.3">
      <c r="A5160"/>
    </row>
    <row r="5161" spans="1:1" x14ac:dyDescent="0.3">
      <c r="A5161"/>
    </row>
    <row r="5162" spans="1:1" x14ac:dyDescent="0.3">
      <c r="A5162"/>
    </row>
    <row r="5163" spans="1:1" x14ac:dyDescent="0.3">
      <c r="A5163"/>
    </row>
    <row r="5164" spans="1:1" x14ac:dyDescent="0.3">
      <c r="A5164"/>
    </row>
    <row r="5165" spans="1:1" x14ac:dyDescent="0.3">
      <c r="A5165"/>
    </row>
    <row r="5166" spans="1:1" x14ac:dyDescent="0.3">
      <c r="A5166"/>
    </row>
    <row r="5167" spans="1:1" x14ac:dyDescent="0.3">
      <c r="A5167"/>
    </row>
    <row r="5168" spans="1:1" x14ac:dyDescent="0.3">
      <c r="A5168"/>
    </row>
    <row r="5169" spans="1:1" x14ac:dyDescent="0.3">
      <c r="A5169"/>
    </row>
    <row r="5170" spans="1:1" x14ac:dyDescent="0.3">
      <c r="A5170"/>
    </row>
    <row r="5171" spans="1:1" x14ac:dyDescent="0.3">
      <c r="A5171"/>
    </row>
    <row r="5172" spans="1:1" x14ac:dyDescent="0.3">
      <c r="A5172"/>
    </row>
    <row r="5173" spans="1:1" x14ac:dyDescent="0.3">
      <c r="A5173"/>
    </row>
    <row r="5174" spans="1:1" x14ac:dyDescent="0.3">
      <c r="A5174"/>
    </row>
    <row r="5175" spans="1:1" x14ac:dyDescent="0.3">
      <c r="A5175"/>
    </row>
    <row r="5176" spans="1:1" x14ac:dyDescent="0.3">
      <c r="A5176"/>
    </row>
    <row r="5177" spans="1:1" x14ac:dyDescent="0.3">
      <c r="A5177"/>
    </row>
    <row r="5178" spans="1:1" x14ac:dyDescent="0.3">
      <c r="A5178"/>
    </row>
    <row r="5179" spans="1:1" x14ac:dyDescent="0.3">
      <c r="A5179"/>
    </row>
    <row r="5180" spans="1:1" x14ac:dyDescent="0.3">
      <c r="A5180"/>
    </row>
    <row r="5181" spans="1:1" x14ac:dyDescent="0.3">
      <c r="A5181"/>
    </row>
    <row r="5182" spans="1:1" x14ac:dyDescent="0.3">
      <c r="A5182"/>
    </row>
    <row r="5183" spans="1:1" x14ac:dyDescent="0.3">
      <c r="A5183"/>
    </row>
    <row r="5184" spans="1:1" x14ac:dyDescent="0.3">
      <c r="A5184"/>
    </row>
    <row r="5185" spans="1:1" x14ac:dyDescent="0.3">
      <c r="A5185"/>
    </row>
    <row r="5186" spans="1:1" x14ac:dyDescent="0.3">
      <c r="A5186"/>
    </row>
    <row r="5187" spans="1:1" x14ac:dyDescent="0.3">
      <c r="A5187"/>
    </row>
    <row r="5188" spans="1:1" x14ac:dyDescent="0.3">
      <c r="A5188"/>
    </row>
    <row r="5189" spans="1:1" x14ac:dyDescent="0.3">
      <c r="A5189"/>
    </row>
    <row r="5190" spans="1:1" x14ac:dyDescent="0.3">
      <c r="A5190"/>
    </row>
    <row r="5191" spans="1:1" x14ac:dyDescent="0.3">
      <c r="A5191"/>
    </row>
    <row r="5192" spans="1:1" x14ac:dyDescent="0.3">
      <c r="A5192"/>
    </row>
    <row r="5193" spans="1:1" x14ac:dyDescent="0.3">
      <c r="A5193"/>
    </row>
    <row r="5194" spans="1:1" x14ac:dyDescent="0.3">
      <c r="A5194"/>
    </row>
    <row r="5195" spans="1:1" x14ac:dyDescent="0.3">
      <c r="A5195"/>
    </row>
    <row r="5196" spans="1:1" x14ac:dyDescent="0.3">
      <c r="A5196"/>
    </row>
    <row r="5197" spans="1:1" x14ac:dyDescent="0.3">
      <c r="A5197"/>
    </row>
    <row r="5198" spans="1:1" x14ac:dyDescent="0.3">
      <c r="A5198"/>
    </row>
    <row r="5199" spans="1:1" x14ac:dyDescent="0.3">
      <c r="A5199"/>
    </row>
    <row r="5200" spans="1:1" x14ac:dyDescent="0.3">
      <c r="A5200"/>
    </row>
    <row r="5201" spans="1:1" x14ac:dyDescent="0.3">
      <c r="A5201"/>
    </row>
    <row r="5202" spans="1:1" x14ac:dyDescent="0.3">
      <c r="A5202"/>
    </row>
    <row r="5203" spans="1:1" x14ac:dyDescent="0.3">
      <c r="A5203"/>
    </row>
    <row r="5204" spans="1:1" x14ac:dyDescent="0.3">
      <c r="A5204"/>
    </row>
    <row r="5205" spans="1:1" x14ac:dyDescent="0.3">
      <c r="A5205"/>
    </row>
    <row r="5206" spans="1:1" x14ac:dyDescent="0.3">
      <c r="A5206"/>
    </row>
    <row r="5207" spans="1:1" x14ac:dyDescent="0.3">
      <c r="A5207"/>
    </row>
    <row r="5208" spans="1:1" x14ac:dyDescent="0.3">
      <c r="A5208"/>
    </row>
    <row r="5209" spans="1:1" x14ac:dyDescent="0.3">
      <c r="A5209"/>
    </row>
    <row r="5210" spans="1:1" x14ac:dyDescent="0.3">
      <c r="A5210"/>
    </row>
    <row r="5211" spans="1:1" x14ac:dyDescent="0.3">
      <c r="A5211"/>
    </row>
    <row r="5212" spans="1:1" x14ac:dyDescent="0.3">
      <c r="A5212"/>
    </row>
    <row r="5213" spans="1:1" x14ac:dyDescent="0.3">
      <c r="A5213"/>
    </row>
    <row r="5214" spans="1:1" x14ac:dyDescent="0.3">
      <c r="A5214"/>
    </row>
    <row r="5215" spans="1:1" x14ac:dyDescent="0.3">
      <c r="A5215"/>
    </row>
    <row r="5216" spans="1:1" x14ac:dyDescent="0.3">
      <c r="A5216"/>
    </row>
    <row r="5217" spans="1:1" x14ac:dyDescent="0.3">
      <c r="A5217"/>
    </row>
    <row r="5218" spans="1:1" x14ac:dyDescent="0.3">
      <c r="A5218"/>
    </row>
    <row r="5219" spans="1:1" x14ac:dyDescent="0.3">
      <c r="A5219"/>
    </row>
    <row r="5220" spans="1:1" x14ac:dyDescent="0.3">
      <c r="A5220"/>
    </row>
    <row r="5221" spans="1:1" x14ac:dyDescent="0.3">
      <c r="A5221"/>
    </row>
    <row r="5222" spans="1:1" x14ac:dyDescent="0.3">
      <c r="A5222"/>
    </row>
    <row r="5223" spans="1:1" x14ac:dyDescent="0.3">
      <c r="A5223"/>
    </row>
    <row r="5224" spans="1:1" x14ac:dyDescent="0.3">
      <c r="A5224"/>
    </row>
    <row r="5225" spans="1:1" x14ac:dyDescent="0.3">
      <c r="A5225"/>
    </row>
    <row r="5226" spans="1:1" x14ac:dyDescent="0.3">
      <c r="A5226"/>
    </row>
    <row r="5227" spans="1:1" x14ac:dyDescent="0.3">
      <c r="A5227"/>
    </row>
    <row r="5228" spans="1:1" x14ac:dyDescent="0.3">
      <c r="A5228"/>
    </row>
    <row r="5229" spans="1:1" x14ac:dyDescent="0.3">
      <c r="A5229"/>
    </row>
    <row r="5230" spans="1:1" x14ac:dyDescent="0.3">
      <c r="A5230"/>
    </row>
    <row r="5231" spans="1:1" x14ac:dyDescent="0.3">
      <c r="A5231"/>
    </row>
    <row r="5232" spans="1:1" x14ac:dyDescent="0.3">
      <c r="A5232"/>
    </row>
    <row r="5233" spans="1:1" x14ac:dyDescent="0.3">
      <c r="A5233"/>
    </row>
    <row r="5234" spans="1:1" x14ac:dyDescent="0.3">
      <c r="A5234"/>
    </row>
    <row r="5235" spans="1:1" x14ac:dyDescent="0.3">
      <c r="A5235"/>
    </row>
    <row r="5236" spans="1:1" x14ac:dyDescent="0.3">
      <c r="A5236"/>
    </row>
    <row r="5237" spans="1:1" x14ac:dyDescent="0.3">
      <c r="A5237"/>
    </row>
    <row r="5238" spans="1:1" x14ac:dyDescent="0.3">
      <c r="A5238"/>
    </row>
    <row r="5239" spans="1:1" x14ac:dyDescent="0.3">
      <c r="A5239"/>
    </row>
    <row r="5240" spans="1:1" x14ac:dyDescent="0.3">
      <c r="A5240"/>
    </row>
    <row r="5241" spans="1:1" x14ac:dyDescent="0.3">
      <c r="A5241"/>
    </row>
    <row r="5242" spans="1:1" x14ac:dyDescent="0.3">
      <c r="A5242"/>
    </row>
    <row r="5243" spans="1:1" x14ac:dyDescent="0.3">
      <c r="A5243"/>
    </row>
    <row r="5244" spans="1:1" x14ac:dyDescent="0.3">
      <c r="A5244"/>
    </row>
    <row r="5245" spans="1:1" x14ac:dyDescent="0.3">
      <c r="A5245"/>
    </row>
    <row r="5246" spans="1:1" x14ac:dyDescent="0.3">
      <c r="A5246"/>
    </row>
    <row r="5247" spans="1:1" x14ac:dyDescent="0.3">
      <c r="A5247"/>
    </row>
    <row r="5248" spans="1:1" x14ac:dyDescent="0.3">
      <c r="A5248"/>
    </row>
    <row r="5249" spans="1:1" x14ac:dyDescent="0.3">
      <c r="A5249"/>
    </row>
    <row r="5250" spans="1:1" x14ac:dyDescent="0.3">
      <c r="A5250"/>
    </row>
    <row r="5251" spans="1:1" x14ac:dyDescent="0.3">
      <c r="A5251"/>
    </row>
    <row r="5252" spans="1:1" x14ac:dyDescent="0.3">
      <c r="A5252"/>
    </row>
    <row r="5253" spans="1:1" x14ac:dyDescent="0.3">
      <c r="A5253"/>
    </row>
    <row r="5254" spans="1:1" x14ac:dyDescent="0.3">
      <c r="A5254"/>
    </row>
    <row r="5255" spans="1:1" x14ac:dyDescent="0.3">
      <c r="A5255"/>
    </row>
    <row r="5256" spans="1:1" x14ac:dyDescent="0.3">
      <c r="A5256"/>
    </row>
    <row r="5257" spans="1:1" x14ac:dyDescent="0.3">
      <c r="A5257"/>
    </row>
    <row r="5258" spans="1:1" x14ac:dyDescent="0.3">
      <c r="A5258"/>
    </row>
    <row r="5259" spans="1:1" x14ac:dyDescent="0.3">
      <c r="A5259"/>
    </row>
    <row r="5260" spans="1:1" x14ac:dyDescent="0.3">
      <c r="A5260"/>
    </row>
    <row r="5261" spans="1:1" x14ac:dyDescent="0.3">
      <c r="A5261"/>
    </row>
    <row r="5262" spans="1:1" x14ac:dyDescent="0.3">
      <c r="A5262"/>
    </row>
    <row r="5263" spans="1:1" x14ac:dyDescent="0.3">
      <c r="A5263"/>
    </row>
    <row r="5264" spans="1:1" x14ac:dyDescent="0.3">
      <c r="A5264"/>
    </row>
    <row r="5265" spans="1:1" x14ac:dyDescent="0.3">
      <c r="A5265"/>
    </row>
    <row r="5266" spans="1:1" x14ac:dyDescent="0.3">
      <c r="A5266"/>
    </row>
    <row r="5267" spans="1:1" x14ac:dyDescent="0.3">
      <c r="A5267"/>
    </row>
    <row r="5268" spans="1:1" x14ac:dyDescent="0.3">
      <c r="A5268"/>
    </row>
    <row r="5269" spans="1:1" x14ac:dyDescent="0.3">
      <c r="A5269"/>
    </row>
    <row r="5270" spans="1:1" x14ac:dyDescent="0.3">
      <c r="A5270"/>
    </row>
    <row r="5271" spans="1:1" x14ac:dyDescent="0.3">
      <c r="A5271"/>
    </row>
    <row r="5272" spans="1:1" x14ac:dyDescent="0.3">
      <c r="A5272"/>
    </row>
    <row r="5273" spans="1:1" x14ac:dyDescent="0.3">
      <c r="A5273"/>
    </row>
    <row r="5274" spans="1:1" x14ac:dyDescent="0.3">
      <c r="A5274"/>
    </row>
    <row r="5275" spans="1:1" x14ac:dyDescent="0.3">
      <c r="A5275"/>
    </row>
    <row r="5276" spans="1:1" x14ac:dyDescent="0.3">
      <c r="A5276"/>
    </row>
    <row r="5277" spans="1:1" x14ac:dyDescent="0.3">
      <c r="A5277"/>
    </row>
    <row r="5278" spans="1:1" x14ac:dyDescent="0.3">
      <c r="A5278"/>
    </row>
    <row r="5279" spans="1:1" x14ac:dyDescent="0.3">
      <c r="A5279"/>
    </row>
    <row r="5280" spans="1:1" x14ac:dyDescent="0.3">
      <c r="A5280"/>
    </row>
    <row r="5281" spans="1:1" x14ac:dyDescent="0.3">
      <c r="A5281"/>
    </row>
    <row r="5282" spans="1:1" x14ac:dyDescent="0.3">
      <c r="A5282"/>
    </row>
    <row r="5283" spans="1:1" x14ac:dyDescent="0.3">
      <c r="A5283"/>
    </row>
    <row r="5284" spans="1:1" x14ac:dyDescent="0.3">
      <c r="A5284"/>
    </row>
    <row r="5285" spans="1:1" x14ac:dyDescent="0.3">
      <c r="A5285"/>
    </row>
    <row r="5286" spans="1:1" x14ac:dyDescent="0.3">
      <c r="A5286"/>
    </row>
    <row r="5287" spans="1:1" x14ac:dyDescent="0.3">
      <c r="A5287"/>
    </row>
    <row r="5288" spans="1:1" x14ac:dyDescent="0.3">
      <c r="A5288"/>
    </row>
    <row r="5289" spans="1:1" x14ac:dyDescent="0.3">
      <c r="A5289"/>
    </row>
    <row r="5290" spans="1:1" x14ac:dyDescent="0.3">
      <c r="A5290"/>
    </row>
    <row r="5291" spans="1:1" x14ac:dyDescent="0.3">
      <c r="A5291"/>
    </row>
    <row r="5292" spans="1:1" x14ac:dyDescent="0.3">
      <c r="A5292"/>
    </row>
    <row r="5293" spans="1:1" x14ac:dyDescent="0.3">
      <c r="A5293"/>
    </row>
    <row r="5294" spans="1:1" x14ac:dyDescent="0.3">
      <c r="A5294"/>
    </row>
    <row r="5295" spans="1:1" x14ac:dyDescent="0.3">
      <c r="A5295"/>
    </row>
    <row r="5296" spans="1:1" x14ac:dyDescent="0.3">
      <c r="A5296"/>
    </row>
    <row r="5297" spans="1:1" x14ac:dyDescent="0.3">
      <c r="A5297"/>
    </row>
    <row r="5298" spans="1:1" x14ac:dyDescent="0.3">
      <c r="A5298"/>
    </row>
    <row r="5299" spans="1:1" x14ac:dyDescent="0.3">
      <c r="A5299"/>
    </row>
    <row r="5300" spans="1:1" x14ac:dyDescent="0.3">
      <c r="A5300"/>
    </row>
    <row r="5301" spans="1:1" x14ac:dyDescent="0.3">
      <c r="A5301"/>
    </row>
    <row r="5302" spans="1:1" x14ac:dyDescent="0.3">
      <c r="A5302"/>
    </row>
    <row r="5303" spans="1:1" x14ac:dyDescent="0.3">
      <c r="A5303"/>
    </row>
    <row r="5304" spans="1:1" x14ac:dyDescent="0.3">
      <c r="A5304"/>
    </row>
    <row r="5305" spans="1:1" x14ac:dyDescent="0.3">
      <c r="A5305"/>
    </row>
    <row r="5306" spans="1:1" x14ac:dyDescent="0.3">
      <c r="A5306"/>
    </row>
    <row r="5307" spans="1:1" x14ac:dyDescent="0.3">
      <c r="A5307"/>
    </row>
    <row r="5308" spans="1:1" x14ac:dyDescent="0.3">
      <c r="A5308"/>
    </row>
    <row r="5309" spans="1:1" x14ac:dyDescent="0.3">
      <c r="A5309"/>
    </row>
    <row r="5310" spans="1:1" x14ac:dyDescent="0.3">
      <c r="A5310"/>
    </row>
    <row r="5311" spans="1:1" x14ac:dyDescent="0.3">
      <c r="A5311"/>
    </row>
    <row r="5312" spans="1:1" x14ac:dyDescent="0.3">
      <c r="A5312"/>
    </row>
    <row r="5313" spans="1:1" x14ac:dyDescent="0.3">
      <c r="A5313"/>
    </row>
    <row r="5314" spans="1:1" x14ac:dyDescent="0.3">
      <c r="A5314"/>
    </row>
    <row r="5315" spans="1:1" x14ac:dyDescent="0.3">
      <c r="A5315"/>
    </row>
    <row r="5316" spans="1:1" x14ac:dyDescent="0.3">
      <c r="A5316"/>
    </row>
    <row r="5317" spans="1:1" x14ac:dyDescent="0.3">
      <c r="A5317"/>
    </row>
    <row r="5318" spans="1:1" x14ac:dyDescent="0.3">
      <c r="A5318"/>
    </row>
    <row r="5319" spans="1:1" x14ac:dyDescent="0.3">
      <c r="A5319"/>
    </row>
    <row r="5320" spans="1:1" x14ac:dyDescent="0.3">
      <c r="A5320"/>
    </row>
    <row r="5321" spans="1:1" x14ac:dyDescent="0.3">
      <c r="A5321"/>
    </row>
    <row r="5322" spans="1:1" x14ac:dyDescent="0.3">
      <c r="A5322"/>
    </row>
    <row r="5323" spans="1:1" x14ac:dyDescent="0.3">
      <c r="A5323"/>
    </row>
    <row r="5324" spans="1:1" x14ac:dyDescent="0.3">
      <c r="A5324"/>
    </row>
    <row r="5325" spans="1:1" x14ac:dyDescent="0.3">
      <c r="A5325"/>
    </row>
    <row r="5326" spans="1:1" x14ac:dyDescent="0.3">
      <c r="A5326"/>
    </row>
    <row r="5327" spans="1:1" x14ac:dyDescent="0.3">
      <c r="A5327"/>
    </row>
    <row r="5328" spans="1:1" x14ac:dyDescent="0.3">
      <c r="A5328"/>
    </row>
    <row r="5329" spans="1:1" x14ac:dyDescent="0.3">
      <c r="A5329"/>
    </row>
    <row r="5330" spans="1:1" x14ac:dyDescent="0.3">
      <c r="A5330"/>
    </row>
    <row r="5331" spans="1:1" x14ac:dyDescent="0.3">
      <c r="A5331"/>
    </row>
    <row r="5332" spans="1:1" x14ac:dyDescent="0.3">
      <c r="A5332"/>
    </row>
    <row r="5333" spans="1:1" x14ac:dyDescent="0.3">
      <c r="A5333"/>
    </row>
    <row r="5334" spans="1:1" x14ac:dyDescent="0.3">
      <c r="A5334"/>
    </row>
    <row r="5335" spans="1:1" x14ac:dyDescent="0.3">
      <c r="A5335"/>
    </row>
    <row r="5336" spans="1:1" x14ac:dyDescent="0.3">
      <c r="A5336"/>
    </row>
    <row r="5337" spans="1:1" x14ac:dyDescent="0.3">
      <c r="A5337"/>
    </row>
    <row r="5338" spans="1:1" x14ac:dyDescent="0.3">
      <c r="A5338"/>
    </row>
    <row r="5339" spans="1:1" x14ac:dyDescent="0.3">
      <c r="A5339"/>
    </row>
    <row r="5340" spans="1:1" x14ac:dyDescent="0.3">
      <c r="A5340"/>
    </row>
    <row r="5341" spans="1:1" x14ac:dyDescent="0.3">
      <c r="A5341"/>
    </row>
    <row r="5342" spans="1:1" x14ac:dyDescent="0.3">
      <c r="A5342"/>
    </row>
    <row r="5343" spans="1:1" x14ac:dyDescent="0.3">
      <c r="A5343"/>
    </row>
    <row r="5344" spans="1:1" x14ac:dyDescent="0.3">
      <c r="A5344"/>
    </row>
    <row r="5345" spans="1:1" x14ac:dyDescent="0.3">
      <c r="A5345"/>
    </row>
    <row r="5346" spans="1:1" x14ac:dyDescent="0.3">
      <c r="A5346"/>
    </row>
    <row r="5347" spans="1:1" x14ac:dyDescent="0.3">
      <c r="A5347"/>
    </row>
    <row r="5348" spans="1:1" x14ac:dyDescent="0.3">
      <c r="A5348"/>
    </row>
    <row r="5349" spans="1:1" x14ac:dyDescent="0.3">
      <c r="A5349"/>
    </row>
    <row r="5350" spans="1:1" x14ac:dyDescent="0.3">
      <c r="A5350"/>
    </row>
    <row r="5351" spans="1:1" x14ac:dyDescent="0.3">
      <c r="A5351"/>
    </row>
    <row r="5352" spans="1:1" x14ac:dyDescent="0.3">
      <c r="A5352"/>
    </row>
    <row r="5353" spans="1:1" x14ac:dyDescent="0.3">
      <c r="A5353"/>
    </row>
    <row r="5354" spans="1:1" x14ac:dyDescent="0.3">
      <c r="A5354"/>
    </row>
    <row r="5355" spans="1:1" x14ac:dyDescent="0.3">
      <c r="A5355"/>
    </row>
    <row r="5356" spans="1:1" x14ac:dyDescent="0.3">
      <c r="A5356"/>
    </row>
    <row r="5357" spans="1:1" x14ac:dyDescent="0.3">
      <c r="A5357"/>
    </row>
    <row r="5358" spans="1:1" x14ac:dyDescent="0.3">
      <c r="A5358"/>
    </row>
    <row r="5359" spans="1:1" x14ac:dyDescent="0.3">
      <c r="A5359"/>
    </row>
    <row r="5360" spans="1:1" x14ac:dyDescent="0.3">
      <c r="A5360"/>
    </row>
    <row r="5361" spans="1:1" x14ac:dyDescent="0.3">
      <c r="A5361"/>
    </row>
    <row r="5362" spans="1:1" x14ac:dyDescent="0.3">
      <c r="A5362"/>
    </row>
    <row r="5363" spans="1:1" x14ac:dyDescent="0.3">
      <c r="A5363"/>
    </row>
    <row r="5364" spans="1:1" x14ac:dyDescent="0.3">
      <c r="A5364"/>
    </row>
    <row r="5365" spans="1:1" x14ac:dyDescent="0.3">
      <c r="A5365"/>
    </row>
    <row r="5366" spans="1:1" x14ac:dyDescent="0.3">
      <c r="A5366"/>
    </row>
    <row r="5367" spans="1:1" x14ac:dyDescent="0.3">
      <c r="A5367"/>
    </row>
    <row r="5368" spans="1:1" x14ac:dyDescent="0.3">
      <c r="A5368"/>
    </row>
    <row r="5369" spans="1:1" x14ac:dyDescent="0.3">
      <c r="A5369"/>
    </row>
    <row r="5370" spans="1:1" x14ac:dyDescent="0.3">
      <c r="A5370"/>
    </row>
    <row r="5371" spans="1:1" x14ac:dyDescent="0.3">
      <c r="A5371"/>
    </row>
    <row r="5372" spans="1:1" x14ac:dyDescent="0.3">
      <c r="A5372"/>
    </row>
    <row r="5373" spans="1:1" x14ac:dyDescent="0.3">
      <c r="A5373"/>
    </row>
    <row r="5374" spans="1:1" x14ac:dyDescent="0.3">
      <c r="A5374"/>
    </row>
    <row r="5375" spans="1:1" x14ac:dyDescent="0.3">
      <c r="A5375"/>
    </row>
    <row r="5376" spans="1:1" x14ac:dyDescent="0.3">
      <c r="A5376"/>
    </row>
    <row r="5377" spans="1:1" x14ac:dyDescent="0.3">
      <c r="A5377"/>
    </row>
    <row r="5378" spans="1:1" x14ac:dyDescent="0.3">
      <c r="A5378"/>
    </row>
    <row r="5379" spans="1:1" x14ac:dyDescent="0.3">
      <c r="A5379"/>
    </row>
    <row r="5380" spans="1:1" x14ac:dyDescent="0.3">
      <c r="A5380"/>
    </row>
    <row r="5381" spans="1:1" x14ac:dyDescent="0.3">
      <c r="A5381"/>
    </row>
    <row r="5382" spans="1:1" x14ac:dyDescent="0.3">
      <c r="A5382"/>
    </row>
    <row r="5383" spans="1:1" x14ac:dyDescent="0.3">
      <c r="A5383"/>
    </row>
    <row r="5384" spans="1:1" x14ac:dyDescent="0.3">
      <c r="A5384"/>
    </row>
    <row r="5385" spans="1:1" x14ac:dyDescent="0.3">
      <c r="A5385"/>
    </row>
    <row r="5386" spans="1:1" x14ac:dyDescent="0.3">
      <c r="A5386"/>
    </row>
    <row r="5387" spans="1:1" x14ac:dyDescent="0.3">
      <c r="A5387"/>
    </row>
    <row r="5388" spans="1:1" x14ac:dyDescent="0.3">
      <c r="A5388"/>
    </row>
    <row r="5389" spans="1:1" x14ac:dyDescent="0.3">
      <c r="A5389"/>
    </row>
    <row r="5390" spans="1:1" x14ac:dyDescent="0.3">
      <c r="A5390"/>
    </row>
    <row r="5391" spans="1:1" x14ac:dyDescent="0.3">
      <c r="A5391"/>
    </row>
    <row r="5392" spans="1:1" x14ac:dyDescent="0.3">
      <c r="A5392"/>
    </row>
    <row r="5393" spans="1:1" x14ac:dyDescent="0.3">
      <c r="A5393"/>
    </row>
    <row r="5394" spans="1:1" x14ac:dyDescent="0.3">
      <c r="A5394"/>
    </row>
    <row r="5395" spans="1:1" x14ac:dyDescent="0.3">
      <c r="A5395"/>
    </row>
    <row r="5396" spans="1:1" x14ac:dyDescent="0.3">
      <c r="A5396"/>
    </row>
    <row r="5397" spans="1:1" x14ac:dyDescent="0.3">
      <c r="A5397"/>
    </row>
    <row r="5398" spans="1:1" x14ac:dyDescent="0.3">
      <c r="A5398"/>
    </row>
    <row r="5399" spans="1:1" x14ac:dyDescent="0.3">
      <c r="A5399"/>
    </row>
    <row r="5400" spans="1:1" x14ac:dyDescent="0.3">
      <c r="A5400"/>
    </row>
    <row r="5401" spans="1:1" x14ac:dyDescent="0.3">
      <c r="A5401"/>
    </row>
    <row r="5402" spans="1:1" x14ac:dyDescent="0.3">
      <c r="A5402"/>
    </row>
    <row r="5403" spans="1:1" x14ac:dyDescent="0.3">
      <c r="A5403"/>
    </row>
    <row r="5404" spans="1:1" x14ac:dyDescent="0.3">
      <c r="A5404"/>
    </row>
    <row r="5405" spans="1:1" x14ac:dyDescent="0.3">
      <c r="A5405"/>
    </row>
    <row r="5406" spans="1:1" x14ac:dyDescent="0.3">
      <c r="A5406"/>
    </row>
    <row r="5407" spans="1:1" x14ac:dyDescent="0.3">
      <c r="A5407"/>
    </row>
    <row r="5408" spans="1:1" x14ac:dyDescent="0.3">
      <c r="A5408"/>
    </row>
    <row r="5409" spans="1:1" x14ac:dyDescent="0.3">
      <c r="A5409"/>
    </row>
    <row r="5410" spans="1:1" x14ac:dyDescent="0.3">
      <c r="A5410"/>
    </row>
    <row r="5411" spans="1:1" x14ac:dyDescent="0.3">
      <c r="A5411"/>
    </row>
    <row r="5412" spans="1:1" x14ac:dyDescent="0.3">
      <c r="A5412"/>
    </row>
    <row r="5413" spans="1:1" x14ac:dyDescent="0.3">
      <c r="A5413"/>
    </row>
    <row r="5414" spans="1:1" x14ac:dyDescent="0.3">
      <c r="A5414"/>
    </row>
    <row r="5415" spans="1:1" x14ac:dyDescent="0.3">
      <c r="A5415"/>
    </row>
    <row r="5416" spans="1:1" x14ac:dyDescent="0.3">
      <c r="A5416"/>
    </row>
    <row r="5417" spans="1:1" x14ac:dyDescent="0.3">
      <c r="A5417"/>
    </row>
    <row r="5418" spans="1:1" x14ac:dyDescent="0.3">
      <c r="A5418"/>
    </row>
    <row r="5419" spans="1:1" x14ac:dyDescent="0.3">
      <c r="A5419"/>
    </row>
    <row r="5420" spans="1:1" x14ac:dyDescent="0.3">
      <c r="A5420"/>
    </row>
    <row r="5421" spans="1:1" x14ac:dyDescent="0.3">
      <c r="A5421"/>
    </row>
    <row r="5422" spans="1:1" x14ac:dyDescent="0.3">
      <c r="A5422"/>
    </row>
    <row r="5423" spans="1:1" x14ac:dyDescent="0.3">
      <c r="A5423"/>
    </row>
    <row r="5424" spans="1:1" x14ac:dyDescent="0.3">
      <c r="A5424"/>
    </row>
    <row r="5425" spans="1:1" x14ac:dyDescent="0.3">
      <c r="A5425"/>
    </row>
    <row r="5426" spans="1:1" x14ac:dyDescent="0.3">
      <c r="A5426"/>
    </row>
    <row r="5427" spans="1:1" x14ac:dyDescent="0.3">
      <c r="A5427"/>
    </row>
    <row r="5428" spans="1:1" x14ac:dyDescent="0.3">
      <c r="A5428"/>
    </row>
    <row r="5429" spans="1:1" x14ac:dyDescent="0.3">
      <c r="A5429"/>
    </row>
    <row r="5430" spans="1:1" x14ac:dyDescent="0.3">
      <c r="A5430"/>
    </row>
    <row r="5431" spans="1:1" x14ac:dyDescent="0.3">
      <c r="A5431"/>
    </row>
    <row r="5432" spans="1:1" x14ac:dyDescent="0.3">
      <c r="A5432"/>
    </row>
    <row r="5433" spans="1:1" x14ac:dyDescent="0.3">
      <c r="A5433"/>
    </row>
    <row r="5434" spans="1:1" x14ac:dyDescent="0.3">
      <c r="A5434"/>
    </row>
    <row r="5435" spans="1:1" x14ac:dyDescent="0.3">
      <c r="A5435"/>
    </row>
    <row r="5436" spans="1:1" x14ac:dyDescent="0.3">
      <c r="A5436"/>
    </row>
    <row r="5437" spans="1:1" x14ac:dyDescent="0.3">
      <c r="A5437"/>
    </row>
    <row r="5438" spans="1:1" x14ac:dyDescent="0.3">
      <c r="A5438"/>
    </row>
    <row r="5439" spans="1:1" x14ac:dyDescent="0.3">
      <c r="A5439"/>
    </row>
    <row r="5440" spans="1:1" x14ac:dyDescent="0.3">
      <c r="A5440"/>
    </row>
    <row r="5441" spans="1:1" x14ac:dyDescent="0.3">
      <c r="A5441"/>
    </row>
    <row r="5442" spans="1:1" x14ac:dyDescent="0.3">
      <c r="A5442"/>
    </row>
    <row r="5443" spans="1:1" x14ac:dyDescent="0.3">
      <c r="A5443"/>
    </row>
    <row r="5444" spans="1:1" x14ac:dyDescent="0.3">
      <c r="A5444"/>
    </row>
    <row r="5445" spans="1:1" x14ac:dyDescent="0.3">
      <c r="A5445"/>
    </row>
    <row r="5446" spans="1:1" x14ac:dyDescent="0.3">
      <c r="A5446"/>
    </row>
    <row r="5447" spans="1:1" x14ac:dyDescent="0.3">
      <c r="A5447"/>
    </row>
    <row r="5448" spans="1:1" x14ac:dyDescent="0.3">
      <c r="A5448"/>
    </row>
    <row r="5449" spans="1:1" x14ac:dyDescent="0.3">
      <c r="A5449"/>
    </row>
    <row r="5450" spans="1:1" x14ac:dyDescent="0.3">
      <c r="A5450"/>
    </row>
    <row r="5451" spans="1:1" x14ac:dyDescent="0.3">
      <c r="A5451"/>
    </row>
    <row r="5452" spans="1:1" x14ac:dyDescent="0.3">
      <c r="A5452"/>
    </row>
    <row r="5453" spans="1:1" x14ac:dyDescent="0.3">
      <c r="A5453"/>
    </row>
    <row r="5454" spans="1:1" x14ac:dyDescent="0.3">
      <c r="A5454"/>
    </row>
    <row r="5455" spans="1:1" x14ac:dyDescent="0.3">
      <c r="A5455"/>
    </row>
    <row r="5456" spans="1:1" x14ac:dyDescent="0.3">
      <c r="A5456"/>
    </row>
    <row r="5457" spans="1:1" x14ac:dyDescent="0.3">
      <c r="A5457"/>
    </row>
    <row r="5458" spans="1:1" x14ac:dyDescent="0.3">
      <c r="A5458"/>
    </row>
    <row r="5459" spans="1:1" x14ac:dyDescent="0.3">
      <c r="A5459"/>
    </row>
    <row r="5460" spans="1:1" x14ac:dyDescent="0.3">
      <c r="A5460"/>
    </row>
    <row r="5461" spans="1:1" x14ac:dyDescent="0.3">
      <c r="A5461"/>
    </row>
    <row r="5462" spans="1:1" x14ac:dyDescent="0.3">
      <c r="A5462"/>
    </row>
    <row r="5463" spans="1:1" x14ac:dyDescent="0.3">
      <c r="A5463"/>
    </row>
    <row r="5464" spans="1:1" x14ac:dyDescent="0.3">
      <c r="A5464"/>
    </row>
    <row r="5465" spans="1:1" x14ac:dyDescent="0.3">
      <c r="A5465"/>
    </row>
    <row r="5466" spans="1:1" x14ac:dyDescent="0.3">
      <c r="A5466"/>
    </row>
    <row r="5467" spans="1:1" x14ac:dyDescent="0.3">
      <c r="A5467"/>
    </row>
    <row r="5468" spans="1:1" x14ac:dyDescent="0.3">
      <c r="A5468"/>
    </row>
    <row r="5469" spans="1:1" x14ac:dyDescent="0.3">
      <c r="A5469"/>
    </row>
    <row r="5470" spans="1:1" x14ac:dyDescent="0.3">
      <c r="A5470"/>
    </row>
    <row r="5471" spans="1:1" x14ac:dyDescent="0.3">
      <c r="A5471"/>
    </row>
    <row r="5472" spans="1:1" x14ac:dyDescent="0.3">
      <c r="A5472"/>
    </row>
    <row r="5473" spans="1:1" x14ac:dyDescent="0.3">
      <c r="A5473"/>
    </row>
    <row r="5474" spans="1:1" x14ac:dyDescent="0.3">
      <c r="A5474"/>
    </row>
    <row r="5475" spans="1:1" x14ac:dyDescent="0.3">
      <c r="A5475"/>
    </row>
    <row r="5476" spans="1:1" x14ac:dyDescent="0.3">
      <c r="A5476"/>
    </row>
    <row r="5477" spans="1:1" x14ac:dyDescent="0.3">
      <c r="A5477"/>
    </row>
    <row r="5478" spans="1:1" x14ac:dyDescent="0.3">
      <c r="A5478"/>
    </row>
    <row r="5479" spans="1:1" x14ac:dyDescent="0.3">
      <c r="A5479"/>
    </row>
    <row r="5480" spans="1:1" x14ac:dyDescent="0.3">
      <c r="A5480"/>
    </row>
    <row r="5481" spans="1:1" x14ac:dyDescent="0.3">
      <c r="A5481"/>
    </row>
    <row r="5482" spans="1:1" x14ac:dyDescent="0.3">
      <c r="A5482"/>
    </row>
    <row r="5483" spans="1:1" x14ac:dyDescent="0.3">
      <c r="A5483"/>
    </row>
    <row r="5484" spans="1:1" x14ac:dyDescent="0.3">
      <c r="A5484"/>
    </row>
    <row r="5485" spans="1:1" x14ac:dyDescent="0.3">
      <c r="A5485"/>
    </row>
    <row r="5486" spans="1:1" x14ac:dyDescent="0.3">
      <c r="A5486"/>
    </row>
    <row r="5487" spans="1:1" x14ac:dyDescent="0.3">
      <c r="A5487"/>
    </row>
    <row r="5488" spans="1:1" x14ac:dyDescent="0.3">
      <c r="A5488"/>
    </row>
    <row r="5489" spans="1:1" x14ac:dyDescent="0.3">
      <c r="A5489"/>
    </row>
    <row r="5490" spans="1:1" x14ac:dyDescent="0.3">
      <c r="A5490"/>
    </row>
    <row r="5491" spans="1:1" x14ac:dyDescent="0.3">
      <c r="A5491"/>
    </row>
    <row r="5492" spans="1:1" x14ac:dyDescent="0.3">
      <c r="A5492"/>
    </row>
    <row r="5493" spans="1:1" x14ac:dyDescent="0.3">
      <c r="A5493"/>
    </row>
    <row r="5494" spans="1:1" x14ac:dyDescent="0.3">
      <c r="A5494"/>
    </row>
    <row r="5495" spans="1:1" x14ac:dyDescent="0.3">
      <c r="A5495"/>
    </row>
    <row r="5496" spans="1:1" x14ac:dyDescent="0.3">
      <c r="A5496"/>
    </row>
    <row r="5497" spans="1:1" x14ac:dyDescent="0.3">
      <c r="A5497"/>
    </row>
    <row r="5498" spans="1:1" x14ac:dyDescent="0.3">
      <c r="A5498"/>
    </row>
    <row r="5499" spans="1:1" x14ac:dyDescent="0.3">
      <c r="A5499"/>
    </row>
    <row r="5500" spans="1:1" x14ac:dyDescent="0.3">
      <c r="A5500"/>
    </row>
    <row r="5501" spans="1:1" x14ac:dyDescent="0.3">
      <c r="A5501"/>
    </row>
    <row r="5502" spans="1:1" x14ac:dyDescent="0.3">
      <c r="A5502"/>
    </row>
    <row r="5503" spans="1:1" x14ac:dyDescent="0.3">
      <c r="A5503"/>
    </row>
    <row r="5504" spans="1:1" x14ac:dyDescent="0.3">
      <c r="A5504"/>
    </row>
    <row r="5505" spans="1:1" x14ac:dyDescent="0.3">
      <c r="A5505"/>
    </row>
    <row r="5506" spans="1:1" x14ac:dyDescent="0.3">
      <c r="A5506"/>
    </row>
    <row r="5507" spans="1:1" x14ac:dyDescent="0.3">
      <c r="A5507"/>
    </row>
    <row r="5508" spans="1:1" x14ac:dyDescent="0.3">
      <c r="A5508"/>
    </row>
    <row r="5509" spans="1:1" x14ac:dyDescent="0.3">
      <c r="A5509"/>
    </row>
    <row r="5510" spans="1:1" x14ac:dyDescent="0.3">
      <c r="A5510"/>
    </row>
    <row r="5511" spans="1:1" x14ac:dyDescent="0.3">
      <c r="A5511"/>
    </row>
    <row r="5512" spans="1:1" x14ac:dyDescent="0.3">
      <c r="A5512"/>
    </row>
    <row r="5513" spans="1:1" x14ac:dyDescent="0.3">
      <c r="A5513"/>
    </row>
    <row r="5514" spans="1:1" x14ac:dyDescent="0.3">
      <c r="A5514"/>
    </row>
    <row r="5515" spans="1:1" x14ac:dyDescent="0.3">
      <c r="A5515"/>
    </row>
    <row r="5516" spans="1:1" x14ac:dyDescent="0.3">
      <c r="A5516"/>
    </row>
    <row r="5517" spans="1:1" x14ac:dyDescent="0.3">
      <c r="A5517"/>
    </row>
    <row r="5518" spans="1:1" x14ac:dyDescent="0.3">
      <c r="A5518"/>
    </row>
    <row r="5519" spans="1:1" x14ac:dyDescent="0.3">
      <c r="A5519"/>
    </row>
    <row r="5520" spans="1:1" x14ac:dyDescent="0.3">
      <c r="A5520"/>
    </row>
    <row r="5521" spans="1:1" x14ac:dyDescent="0.3">
      <c r="A5521"/>
    </row>
    <row r="5522" spans="1:1" x14ac:dyDescent="0.3">
      <c r="A5522"/>
    </row>
    <row r="5523" spans="1:1" x14ac:dyDescent="0.3">
      <c r="A5523"/>
    </row>
    <row r="5524" spans="1:1" x14ac:dyDescent="0.3">
      <c r="A5524"/>
    </row>
    <row r="5525" spans="1:1" x14ac:dyDescent="0.3">
      <c r="A5525"/>
    </row>
    <row r="5526" spans="1:1" x14ac:dyDescent="0.3">
      <c r="A5526"/>
    </row>
    <row r="5527" spans="1:1" x14ac:dyDescent="0.3">
      <c r="A5527"/>
    </row>
    <row r="5528" spans="1:1" x14ac:dyDescent="0.3">
      <c r="A5528"/>
    </row>
    <row r="5529" spans="1:1" x14ac:dyDescent="0.3">
      <c r="A5529"/>
    </row>
    <row r="5530" spans="1:1" x14ac:dyDescent="0.3">
      <c r="A5530"/>
    </row>
    <row r="5531" spans="1:1" x14ac:dyDescent="0.3">
      <c r="A5531"/>
    </row>
    <row r="5532" spans="1:1" x14ac:dyDescent="0.3">
      <c r="A5532"/>
    </row>
    <row r="5533" spans="1:1" x14ac:dyDescent="0.3">
      <c r="A5533"/>
    </row>
    <row r="5534" spans="1:1" x14ac:dyDescent="0.3">
      <c r="A5534"/>
    </row>
    <row r="5535" spans="1:1" x14ac:dyDescent="0.3">
      <c r="A5535"/>
    </row>
    <row r="5536" spans="1:1" x14ac:dyDescent="0.3">
      <c r="A5536"/>
    </row>
    <row r="5537" spans="1:1" x14ac:dyDescent="0.3">
      <c r="A5537"/>
    </row>
    <row r="5538" spans="1:1" x14ac:dyDescent="0.3">
      <c r="A5538"/>
    </row>
    <row r="5539" spans="1:1" x14ac:dyDescent="0.3">
      <c r="A5539"/>
    </row>
    <row r="5540" spans="1:1" x14ac:dyDescent="0.3">
      <c r="A5540"/>
    </row>
    <row r="5541" spans="1:1" x14ac:dyDescent="0.3">
      <c r="A5541"/>
    </row>
    <row r="5542" spans="1:1" x14ac:dyDescent="0.3">
      <c r="A5542"/>
    </row>
    <row r="5543" spans="1:1" x14ac:dyDescent="0.3">
      <c r="A5543"/>
    </row>
    <row r="5544" spans="1:1" x14ac:dyDescent="0.3">
      <c r="A5544"/>
    </row>
    <row r="5545" spans="1:1" x14ac:dyDescent="0.3">
      <c r="A5545"/>
    </row>
    <row r="5546" spans="1:1" x14ac:dyDescent="0.3">
      <c r="A5546"/>
    </row>
    <row r="5547" spans="1:1" x14ac:dyDescent="0.3">
      <c r="A5547"/>
    </row>
    <row r="5548" spans="1:1" x14ac:dyDescent="0.3">
      <c r="A5548"/>
    </row>
    <row r="5549" spans="1:1" x14ac:dyDescent="0.3">
      <c r="A5549"/>
    </row>
    <row r="5550" spans="1:1" x14ac:dyDescent="0.3">
      <c r="A5550"/>
    </row>
    <row r="5551" spans="1:1" x14ac:dyDescent="0.3">
      <c r="A5551"/>
    </row>
    <row r="5552" spans="1:1" x14ac:dyDescent="0.3">
      <c r="A5552"/>
    </row>
    <row r="5553" spans="1:1" x14ac:dyDescent="0.3">
      <c r="A5553"/>
    </row>
    <row r="5554" spans="1:1" x14ac:dyDescent="0.3">
      <c r="A5554"/>
    </row>
    <row r="5555" spans="1:1" x14ac:dyDescent="0.3">
      <c r="A5555"/>
    </row>
    <row r="5556" spans="1:1" x14ac:dyDescent="0.3">
      <c r="A5556"/>
    </row>
    <row r="5557" spans="1:1" x14ac:dyDescent="0.3">
      <c r="A5557"/>
    </row>
    <row r="5558" spans="1:1" x14ac:dyDescent="0.3">
      <c r="A5558"/>
    </row>
    <row r="5559" spans="1:1" x14ac:dyDescent="0.3">
      <c r="A5559"/>
    </row>
    <row r="5560" spans="1:1" x14ac:dyDescent="0.3">
      <c r="A5560"/>
    </row>
    <row r="5561" spans="1:1" x14ac:dyDescent="0.3">
      <c r="A5561"/>
    </row>
    <row r="5562" spans="1:1" x14ac:dyDescent="0.3">
      <c r="A5562"/>
    </row>
    <row r="5563" spans="1:1" x14ac:dyDescent="0.3">
      <c r="A5563"/>
    </row>
    <row r="5564" spans="1:1" x14ac:dyDescent="0.3">
      <c r="A5564"/>
    </row>
    <row r="5565" spans="1:1" x14ac:dyDescent="0.3">
      <c r="A5565"/>
    </row>
    <row r="5566" spans="1:1" x14ac:dyDescent="0.3">
      <c r="A5566"/>
    </row>
    <row r="5567" spans="1:1" x14ac:dyDescent="0.3">
      <c r="A5567"/>
    </row>
    <row r="5568" spans="1:1" x14ac:dyDescent="0.3">
      <c r="A5568"/>
    </row>
    <row r="5569" spans="1:1" x14ac:dyDescent="0.3">
      <c r="A5569"/>
    </row>
    <row r="5570" spans="1:1" x14ac:dyDescent="0.3">
      <c r="A5570"/>
    </row>
    <row r="5571" spans="1:1" x14ac:dyDescent="0.3">
      <c r="A5571"/>
    </row>
    <row r="5572" spans="1:1" x14ac:dyDescent="0.3">
      <c r="A5572"/>
    </row>
    <row r="5573" spans="1:1" x14ac:dyDescent="0.3">
      <c r="A5573"/>
    </row>
    <row r="5574" spans="1:1" x14ac:dyDescent="0.3">
      <c r="A5574"/>
    </row>
    <row r="5575" spans="1:1" x14ac:dyDescent="0.3">
      <c r="A5575"/>
    </row>
    <row r="5576" spans="1:1" x14ac:dyDescent="0.3">
      <c r="A5576"/>
    </row>
    <row r="5577" spans="1:1" x14ac:dyDescent="0.3">
      <c r="A5577"/>
    </row>
    <row r="5578" spans="1:1" x14ac:dyDescent="0.3">
      <c r="A5578"/>
    </row>
    <row r="5579" spans="1:1" x14ac:dyDescent="0.3">
      <c r="A5579"/>
    </row>
    <row r="5580" spans="1:1" x14ac:dyDescent="0.3">
      <c r="A5580"/>
    </row>
    <row r="5581" spans="1:1" x14ac:dyDescent="0.3">
      <c r="A5581"/>
    </row>
    <row r="5582" spans="1:1" x14ac:dyDescent="0.3">
      <c r="A5582"/>
    </row>
    <row r="5583" spans="1:1" x14ac:dyDescent="0.3">
      <c r="A5583"/>
    </row>
    <row r="5584" spans="1:1" x14ac:dyDescent="0.3">
      <c r="A5584"/>
    </row>
    <row r="5585" spans="1:1" x14ac:dyDescent="0.3">
      <c r="A5585"/>
    </row>
    <row r="5586" spans="1:1" x14ac:dyDescent="0.3">
      <c r="A5586"/>
    </row>
    <row r="5587" spans="1:1" x14ac:dyDescent="0.3">
      <c r="A5587"/>
    </row>
    <row r="5588" spans="1:1" x14ac:dyDescent="0.3">
      <c r="A5588"/>
    </row>
    <row r="5589" spans="1:1" x14ac:dyDescent="0.3">
      <c r="A5589"/>
    </row>
    <row r="5590" spans="1:1" x14ac:dyDescent="0.3">
      <c r="A5590"/>
    </row>
    <row r="5591" spans="1:1" x14ac:dyDescent="0.3">
      <c r="A5591"/>
    </row>
    <row r="5592" spans="1:1" x14ac:dyDescent="0.3">
      <c r="A5592"/>
    </row>
    <row r="5593" spans="1:1" x14ac:dyDescent="0.3">
      <c r="A5593"/>
    </row>
    <row r="5594" spans="1:1" x14ac:dyDescent="0.3">
      <c r="A5594"/>
    </row>
    <row r="5595" spans="1:1" x14ac:dyDescent="0.3">
      <c r="A5595"/>
    </row>
    <row r="5596" spans="1:1" x14ac:dyDescent="0.3">
      <c r="A5596"/>
    </row>
    <row r="5597" spans="1:1" x14ac:dyDescent="0.3">
      <c r="A5597"/>
    </row>
    <row r="5598" spans="1:1" x14ac:dyDescent="0.3">
      <c r="A5598"/>
    </row>
    <row r="5599" spans="1:1" x14ac:dyDescent="0.3">
      <c r="A5599"/>
    </row>
    <row r="5600" spans="1:1" x14ac:dyDescent="0.3">
      <c r="A5600"/>
    </row>
    <row r="5601" spans="1:1" x14ac:dyDescent="0.3">
      <c r="A5601"/>
    </row>
    <row r="5602" spans="1:1" x14ac:dyDescent="0.3">
      <c r="A5602"/>
    </row>
    <row r="5603" spans="1:1" x14ac:dyDescent="0.3">
      <c r="A5603"/>
    </row>
    <row r="5604" spans="1:1" x14ac:dyDescent="0.3">
      <c r="A5604"/>
    </row>
    <row r="5605" spans="1:1" x14ac:dyDescent="0.3">
      <c r="A5605"/>
    </row>
    <row r="5606" spans="1:1" x14ac:dyDescent="0.3">
      <c r="A5606"/>
    </row>
    <row r="5607" spans="1:1" x14ac:dyDescent="0.3">
      <c r="A5607"/>
    </row>
    <row r="5608" spans="1:1" x14ac:dyDescent="0.3">
      <c r="A5608"/>
    </row>
    <row r="5609" spans="1:1" x14ac:dyDescent="0.3">
      <c r="A5609"/>
    </row>
    <row r="5610" spans="1:1" x14ac:dyDescent="0.3">
      <c r="A5610"/>
    </row>
    <row r="5611" spans="1:1" x14ac:dyDescent="0.3">
      <c r="A5611"/>
    </row>
    <row r="5612" spans="1:1" x14ac:dyDescent="0.3">
      <c r="A5612"/>
    </row>
    <row r="5613" spans="1:1" x14ac:dyDescent="0.3">
      <c r="A5613"/>
    </row>
    <row r="5614" spans="1:1" x14ac:dyDescent="0.3">
      <c r="A5614"/>
    </row>
    <row r="5615" spans="1:1" x14ac:dyDescent="0.3">
      <c r="A5615"/>
    </row>
    <row r="5616" spans="1:1" x14ac:dyDescent="0.3">
      <c r="A5616"/>
    </row>
    <row r="5617" spans="1:1" x14ac:dyDescent="0.3">
      <c r="A5617"/>
    </row>
    <row r="5618" spans="1:1" x14ac:dyDescent="0.3">
      <c r="A5618"/>
    </row>
    <row r="5619" spans="1:1" x14ac:dyDescent="0.3">
      <c r="A5619"/>
    </row>
    <row r="5620" spans="1:1" x14ac:dyDescent="0.3">
      <c r="A5620"/>
    </row>
    <row r="5621" spans="1:1" x14ac:dyDescent="0.3">
      <c r="A5621"/>
    </row>
    <row r="5622" spans="1:1" x14ac:dyDescent="0.3">
      <c r="A5622"/>
    </row>
    <row r="5623" spans="1:1" x14ac:dyDescent="0.3">
      <c r="A5623"/>
    </row>
    <row r="5624" spans="1:1" x14ac:dyDescent="0.3">
      <c r="A5624"/>
    </row>
    <row r="5625" spans="1:1" x14ac:dyDescent="0.3">
      <c r="A5625"/>
    </row>
    <row r="5626" spans="1:1" x14ac:dyDescent="0.3">
      <c r="A5626"/>
    </row>
    <row r="5627" spans="1:1" x14ac:dyDescent="0.3">
      <c r="A5627"/>
    </row>
    <row r="5628" spans="1:1" x14ac:dyDescent="0.3">
      <c r="A5628"/>
    </row>
    <row r="5629" spans="1:1" x14ac:dyDescent="0.3">
      <c r="A5629"/>
    </row>
    <row r="5630" spans="1:1" x14ac:dyDescent="0.3">
      <c r="A5630"/>
    </row>
    <row r="5631" spans="1:1" x14ac:dyDescent="0.3">
      <c r="A5631"/>
    </row>
    <row r="5632" spans="1:1" x14ac:dyDescent="0.3">
      <c r="A5632"/>
    </row>
    <row r="5633" spans="1:1" x14ac:dyDescent="0.3">
      <c r="A5633"/>
    </row>
    <row r="5634" spans="1:1" x14ac:dyDescent="0.3">
      <c r="A5634"/>
    </row>
    <row r="5635" spans="1:1" x14ac:dyDescent="0.3">
      <c r="A5635"/>
    </row>
    <row r="5636" spans="1:1" x14ac:dyDescent="0.3">
      <c r="A5636"/>
    </row>
    <row r="5637" spans="1:1" x14ac:dyDescent="0.3">
      <c r="A5637"/>
    </row>
    <row r="5638" spans="1:1" x14ac:dyDescent="0.3">
      <c r="A5638"/>
    </row>
    <row r="5639" spans="1:1" x14ac:dyDescent="0.3">
      <c r="A5639"/>
    </row>
    <row r="5640" spans="1:1" x14ac:dyDescent="0.3">
      <c r="A5640"/>
    </row>
    <row r="5641" spans="1:1" x14ac:dyDescent="0.3">
      <c r="A5641"/>
    </row>
    <row r="5642" spans="1:1" x14ac:dyDescent="0.3">
      <c r="A5642"/>
    </row>
    <row r="5643" spans="1:1" x14ac:dyDescent="0.3">
      <c r="A5643"/>
    </row>
    <row r="5644" spans="1:1" x14ac:dyDescent="0.3">
      <c r="A5644"/>
    </row>
    <row r="5645" spans="1:1" x14ac:dyDescent="0.3">
      <c r="A5645"/>
    </row>
    <row r="5646" spans="1:1" x14ac:dyDescent="0.3">
      <c r="A5646"/>
    </row>
    <row r="5647" spans="1:1" x14ac:dyDescent="0.3">
      <c r="A5647"/>
    </row>
    <row r="5648" spans="1:1" x14ac:dyDescent="0.3">
      <c r="A5648"/>
    </row>
    <row r="5649" spans="1:1" x14ac:dyDescent="0.3">
      <c r="A5649"/>
    </row>
    <row r="5650" spans="1:1" x14ac:dyDescent="0.3">
      <c r="A5650"/>
    </row>
    <row r="5651" spans="1:1" x14ac:dyDescent="0.3">
      <c r="A5651"/>
    </row>
    <row r="5652" spans="1:1" x14ac:dyDescent="0.3">
      <c r="A5652"/>
    </row>
    <row r="5653" spans="1:1" x14ac:dyDescent="0.3">
      <c r="A5653"/>
    </row>
    <row r="5654" spans="1:1" x14ac:dyDescent="0.3">
      <c r="A5654"/>
    </row>
    <row r="5655" spans="1:1" x14ac:dyDescent="0.3">
      <c r="A5655"/>
    </row>
    <row r="5656" spans="1:1" x14ac:dyDescent="0.3">
      <c r="A5656"/>
    </row>
    <row r="5657" spans="1:1" x14ac:dyDescent="0.3">
      <c r="A5657"/>
    </row>
    <row r="5658" spans="1:1" x14ac:dyDescent="0.3">
      <c r="A5658"/>
    </row>
    <row r="5659" spans="1:1" x14ac:dyDescent="0.3">
      <c r="A5659"/>
    </row>
    <row r="5660" spans="1:1" x14ac:dyDescent="0.3">
      <c r="A5660"/>
    </row>
    <row r="5661" spans="1:1" x14ac:dyDescent="0.3">
      <c r="A5661"/>
    </row>
    <row r="5662" spans="1:1" x14ac:dyDescent="0.3">
      <c r="A5662"/>
    </row>
    <row r="5663" spans="1:1" x14ac:dyDescent="0.3">
      <c r="A5663"/>
    </row>
    <row r="5664" spans="1:1" x14ac:dyDescent="0.3">
      <c r="A5664"/>
    </row>
    <row r="5665" spans="1:1" x14ac:dyDescent="0.3">
      <c r="A5665"/>
    </row>
    <row r="5666" spans="1:1" x14ac:dyDescent="0.3">
      <c r="A5666"/>
    </row>
    <row r="5667" spans="1:1" x14ac:dyDescent="0.3">
      <c r="A5667"/>
    </row>
    <row r="5668" spans="1:1" x14ac:dyDescent="0.3">
      <c r="A5668"/>
    </row>
    <row r="5669" spans="1:1" x14ac:dyDescent="0.3">
      <c r="A5669"/>
    </row>
    <row r="5670" spans="1:1" x14ac:dyDescent="0.3">
      <c r="A5670"/>
    </row>
    <row r="5671" spans="1:1" x14ac:dyDescent="0.3">
      <c r="A5671"/>
    </row>
    <row r="5672" spans="1:1" x14ac:dyDescent="0.3">
      <c r="A5672"/>
    </row>
    <row r="5673" spans="1:1" x14ac:dyDescent="0.3">
      <c r="A5673"/>
    </row>
    <row r="5674" spans="1:1" x14ac:dyDescent="0.3">
      <c r="A5674"/>
    </row>
    <row r="5675" spans="1:1" x14ac:dyDescent="0.3">
      <c r="A5675"/>
    </row>
    <row r="5676" spans="1:1" x14ac:dyDescent="0.3">
      <c r="A5676"/>
    </row>
    <row r="5677" spans="1:1" x14ac:dyDescent="0.3">
      <c r="A5677"/>
    </row>
    <row r="5678" spans="1:1" x14ac:dyDescent="0.3">
      <c r="A5678"/>
    </row>
    <row r="5679" spans="1:1" x14ac:dyDescent="0.3">
      <c r="A5679"/>
    </row>
    <row r="5680" spans="1:1" x14ac:dyDescent="0.3">
      <c r="A5680"/>
    </row>
    <row r="5681" spans="1:1" x14ac:dyDescent="0.3">
      <c r="A5681"/>
    </row>
    <row r="5682" spans="1:1" x14ac:dyDescent="0.3">
      <c r="A5682"/>
    </row>
    <row r="5683" spans="1:1" x14ac:dyDescent="0.3">
      <c r="A5683"/>
    </row>
    <row r="5684" spans="1:1" x14ac:dyDescent="0.3">
      <c r="A5684"/>
    </row>
    <row r="5685" spans="1:1" x14ac:dyDescent="0.3">
      <c r="A5685"/>
    </row>
    <row r="5686" spans="1:1" x14ac:dyDescent="0.3">
      <c r="A5686"/>
    </row>
    <row r="5687" spans="1:1" x14ac:dyDescent="0.3">
      <c r="A5687"/>
    </row>
    <row r="5688" spans="1:1" x14ac:dyDescent="0.3">
      <c r="A5688"/>
    </row>
    <row r="5689" spans="1:1" x14ac:dyDescent="0.3">
      <c r="A5689"/>
    </row>
    <row r="5690" spans="1:1" x14ac:dyDescent="0.3">
      <c r="A5690"/>
    </row>
    <row r="5691" spans="1:1" x14ac:dyDescent="0.3">
      <c r="A5691"/>
    </row>
    <row r="5692" spans="1:1" x14ac:dyDescent="0.3">
      <c r="A5692"/>
    </row>
    <row r="5693" spans="1:1" x14ac:dyDescent="0.3">
      <c r="A5693"/>
    </row>
    <row r="5694" spans="1:1" x14ac:dyDescent="0.3">
      <c r="A5694"/>
    </row>
    <row r="5695" spans="1:1" x14ac:dyDescent="0.3">
      <c r="A5695"/>
    </row>
    <row r="5696" spans="1:1" x14ac:dyDescent="0.3">
      <c r="A5696"/>
    </row>
    <row r="5697" spans="1:1" x14ac:dyDescent="0.3">
      <c r="A5697"/>
    </row>
    <row r="5698" spans="1:1" x14ac:dyDescent="0.3">
      <c r="A5698"/>
    </row>
    <row r="5699" spans="1:1" x14ac:dyDescent="0.3">
      <c r="A5699"/>
    </row>
    <row r="5700" spans="1:1" x14ac:dyDescent="0.3">
      <c r="A5700"/>
    </row>
    <row r="5701" spans="1:1" x14ac:dyDescent="0.3">
      <c r="A5701"/>
    </row>
    <row r="5702" spans="1:1" x14ac:dyDescent="0.3">
      <c r="A5702"/>
    </row>
    <row r="5703" spans="1:1" x14ac:dyDescent="0.3">
      <c r="A5703"/>
    </row>
    <row r="5704" spans="1:1" x14ac:dyDescent="0.3">
      <c r="A5704"/>
    </row>
    <row r="5705" spans="1:1" x14ac:dyDescent="0.3">
      <c r="A5705"/>
    </row>
    <row r="5706" spans="1:1" x14ac:dyDescent="0.3">
      <c r="A5706"/>
    </row>
    <row r="5707" spans="1:1" x14ac:dyDescent="0.3">
      <c r="A5707"/>
    </row>
    <row r="5708" spans="1:1" x14ac:dyDescent="0.3">
      <c r="A5708"/>
    </row>
    <row r="5709" spans="1:1" x14ac:dyDescent="0.3">
      <c r="A5709"/>
    </row>
    <row r="5710" spans="1:1" x14ac:dyDescent="0.3">
      <c r="A5710"/>
    </row>
    <row r="5711" spans="1:1" x14ac:dyDescent="0.3">
      <c r="A5711"/>
    </row>
    <row r="5712" spans="1:1" x14ac:dyDescent="0.3">
      <c r="A5712"/>
    </row>
    <row r="5713" spans="1:1" x14ac:dyDescent="0.3">
      <c r="A5713"/>
    </row>
    <row r="5714" spans="1:1" x14ac:dyDescent="0.3">
      <c r="A5714"/>
    </row>
    <row r="5715" spans="1:1" x14ac:dyDescent="0.3">
      <c r="A5715"/>
    </row>
    <row r="5716" spans="1:1" x14ac:dyDescent="0.3">
      <c r="A5716"/>
    </row>
    <row r="5717" spans="1:1" x14ac:dyDescent="0.3">
      <c r="A5717"/>
    </row>
    <row r="5718" spans="1:1" x14ac:dyDescent="0.3">
      <c r="A5718"/>
    </row>
    <row r="5719" spans="1:1" x14ac:dyDescent="0.3">
      <c r="A5719"/>
    </row>
    <row r="5720" spans="1:1" x14ac:dyDescent="0.3">
      <c r="A5720"/>
    </row>
    <row r="5721" spans="1:1" x14ac:dyDescent="0.3">
      <c r="A5721"/>
    </row>
    <row r="5722" spans="1:1" x14ac:dyDescent="0.3">
      <c r="A5722"/>
    </row>
    <row r="5723" spans="1:1" x14ac:dyDescent="0.3">
      <c r="A5723"/>
    </row>
    <row r="5724" spans="1:1" x14ac:dyDescent="0.3">
      <c r="A5724"/>
    </row>
    <row r="5725" spans="1:1" x14ac:dyDescent="0.3">
      <c r="A5725"/>
    </row>
    <row r="5726" spans="1:1" x14ac:dyDescent="0.3">
      <c r="A5726"/>
    </row>
    <row r="5727" spans="1:1" x14ac:dyDescent="0.3">
      <c r="A5727"/>
    </row>
    <row r="5728" spans="1:1" x14ac:dyDescent="0.3">
      <c r="A5728"/>
    </row>
    <row r="5729" spans="1:1" x14ac:dyDescent="0.3">
      <c r="A5729"/>
    </row>
    <row r="5730" spans="1:1" x14ac:dyDescent="0.3">
      <c r="A5730"/>
    </row>
    <row r="5731" spans="1:1" x14ac:dyDescent="0.3">
      <c r="A5731"/>
    </row>
    <row r="5732" spans="1:1" x14ac:dyDescent="0.3">
      <c r="A5732"/>
    </row>
    <row r="5733" spans="1:1" x14ac:dyDescent="0.3">
      <c r="A5733"/>
    </row>
    <row r="5734" spans="1:1" x14ac:dyDescent="0.3">
      <c r="A5734"/>
    </row>
    <row r="5735" spans="1:1" x14ac:dyDescent="0.3">
      <c r="A5735"/>
    </row>
    <row r="5736" spans="1:1" x14ac:dyDescent="0.3">
      <c r="A5736"/>
    </row>
    <row r="5737" spans="1:1" x14ac:dyDescent="0.3">
      <c r="A5737"/>
    </row>
    <row r="5738" spans="1:1" x14ac:dyDescent="0.3">
      <c r="A5738"/>
    </row>
    <row r="5739" spans="1:1" x14ac:dyDescent="0.3">
      <c r="A5739"/>
    </row>
    <row r="5740" spans="1:1" x14ac:dyDescent="0.3">
      <c r="A5740"/>
    </row>
    <row r="5741" spans="1:1" x14ac:dyDescent="0.3">
      <c r="A5741"/>
    </row>
    <row r="5742" spans="1:1" x14ac:dyDescent="0.3">
      <c r="A5742"/>
    </row>
    <row r="5743" spans="1:1" x14ac:dyDescent="0.3">
      <c r="A5743"/>
    </row>
    <row r="5744" spans="1:1" x14ac:dyDescent="0.3">
      <c r="A5744"/>
    </row>
    <row r="5745" spans="1:1" x14ac:dyDescent="0.3">
      <c r="A5745"/>
    </row>
    <row r="5746" spans="1:1" x14ac:dyDescent="0.3">
      <c r="A5746"/>
    </row>
    <row r="5747" spans="1:1" x14ac:dyDescent="0.3">
      <c r="A5747"/>
    </row>
    <row r="5748" spans="1:1" x14ac:dyDescent="0.3">
      <c r="A5748"/>
    </row>
    <row r="5749" spans="1:1" x14ac:dyDescent="0.3">
      <c r="A5749"/>
    </row>
    <row r="5750" spans="1:1" x14ac:dyDescent="0.3">
      <c r="A5750"/>
    </row>
    <row r="5751" spans="1:1" x14ac:dyDescent="0.3">
      <c r="A5751"/>
    </row>
    <row r="5752" spans="1:1" x14ac:dyDescent="0.3">
      <c r="A5752"/>
    </row>
    <row r="5753" spans="1:1" x14ac:dyDescent="0.3">
      <c r="A5753"/>
    </row>
    <row r="5754" spans="1:1" x14ac:dyDescent="0.3">
      <c r="A5754"/>
    </row>
    <row r="5755" spans="1:1" x14ac:dyDescent="0.3">
      <c r="A5755"/>
    </row>
    <row r="5756" spans="1:1" x14ac:dyDescent="0.3">
      <c r="A5756"/>
    </row>
    <row r="5757" spans="1:1" x14ac:dyDescent="0.3">
      <c r="A5757"/>
    </row>
    <row r="5758" spans="1:1" x14ac:dyDescent="0.3">
      <c r="A5758"/>
    </row>
    <row r="5759" spans="1:1" x14ac:dyDescent="0.3">
      <c r="A5759"/>
    </row>
    <row r="5760" spans="1:1" x14ac:dyDescent="0.3">
      <c r="A5760"/>
    </row>
    <row r="5761" spans="1:1" x14ac:dyDescent="0.3">
      <c r="A5761"/>
    </row>
    <row r="5762" spans="1:1" x14ac:dyDescent="0.3">
      <c r="A5762"/>
    </row>
    <row r="5763" spans="1:1" x14ac:dyDescent="0.3">
      <c r="A5763"/>
    </row>
    <row r="5764" spans="1:1" x14ac:dyDescent="0.3">
      <c r="A5764"/>
    </row>
    <row r="5765" spans="1:1" x14ac:dyDescent="0.3">
      <c r="A5765"/>
    </row>
    <row r="5766" spans="1:1" x14ac:dyDescent="0.3">
      <c r="A5766"/>
    </row>
    <row r="5767" spans="1:1" x14ac:dyDescent="0.3">
      <c r="A5767"/>
    </row>
    <row r="5768" spans="1:1" x14ac:dyDescent="0.3">
      <c r="A5768"/>
    </row>
    <row r="5769" spans="1:1" x14ac:dyDescent="0.3">
      <c r="A5769"/>
    </row>
    <row r="5770" spans="1:1" x14ac:dyDescent="0.3">
      <c r="A5770"/>
    </row>
    <row r="5771" spans="1:1" x14ac:dyDescent="0.3">
      <c r="A5771"/>
    </row>
    <row r="5772" spans="1:1" x14ac:dyDescent="0.3">
      <c r="A5772"/>
    </row>
    <row r="5773" spans="1:1" x14ac:dyDescent="0.3">
      <c r="A5773"/>
    </row>
    <row r="5774" spans="1:1" x14ac:dyDescent="0.3">
      <c r="A5774"/>
    </row>
    <row r="5775" spans="1:1" x14ac:dyDescent="0.3">
      <c r="A5775"/>
    </row>
    <row r="5776" spans="1:1" x14ac:dyDescent="0.3">
      <c r="A5776"/>
    </row>
    <row r="5777" spans="1:1" x14ac:dyDescent="0.3">
      <c r="A5777"/>
    </row>
    <row r="5778" spans="1:1" x14ac:dyDescent="0.3">
      <c r="A5778"/>
    </row>
    <row r="5779" spans="1:1" x14ac:dyDescent="0.3">
      <c r="A5779"/>
    </row>
    <row r="5780" spans="1:1" x14ac:dyDescent="0.3">
      <c r="A5780"/>
    </row>
    <row r="5781" spans="1:1" x14ac:dyDescent="0.3">
      <c r="A5781"/>
    </row>
    <row r="5782" spans="1:1" x14ac:dyDescent="0.3">
      <c r="A5782"/>
    </row>
    <row r="5783" spans="1:1" x14ac:dyDescent="0.3">
      <c r="A5783"/>
    </row>
    <row r="5784" spans="1:1" x14ac:dyDescent="0.3">
      <c r="A5784"/>
    </row>
    <row r="5785" spans="1:1" x14ac:dyDescent="0.3">
      <c r="A5785"/>
    </row>
    <row r="5786" spans="1:1" x14ac:dyDescent="0.3">
      <c r="A5786"/>
    </row>
    <row r="5787" spans="1:1" x14ac:dyDescent="0.3">
      <c r="A5787"/>
    </row>
    <row r="5788" spans="1:1" x14ac:dyDescent="0.3">
      <c r="A5788"/>
    </row>
    <row r="5789" spans="1:1" x14ac:dyDescent="0.3">
      <c r="A5789"/>
    </row>
    <row r="5790" spans="1:1" x14ac:dyDescent="0.3">
      <c r="A5790"/>
    </row>
    <row r="5791" spans="1:1" x14ac:dyDescent="0.3">
      <c r="A5791"/>
    </row>
    <row r="5792" spans="1:1" x14ac:dyDescent="0.3">
      <c r="A5792"/>
    </row>
    <row r="5793" spans="1:1" x14ac:dyDescent="0.3">
      <c r="A5793"/>
    </row>
    <row r="5794" spans="1:1" x14ac:dyDescent="0.3">
      <c r="A5794"/>
    </row>
    <row r="5795" spans="1:1" x14ac:dyDescent="0.3">
      <c r="A5795"/>
    </row>
    <row r="5796" spans="1:1" x14ac:dyDescent="0.3">
      <c r="A5796"/>
    </row>
    <row r="5797" spans="1:1" x14ac:dyDescent="0.3">
      <c r="A5797"/>
    </row>
    <row r="5798" spans="1:1" x14ac:dyDescent="0.3">
      <c r="A5798"/>
    </row>
    <row r="5799" spans="1:1" x14ac:dyDescent="0.3">
      <c r="A5799"/>
    </row>
    <row r="5800" spans="1:1" x14ac:dyDescent="0.3">
      <c r="A5800"/>
    </row>
    <row r="5801" spans="1:1" x14ac:dyDescent="0.3">
      <c r="A5801"/>
    </row>
    <row r="5802" spans="1:1" x14ac:dyDescent="0.3">
      <c r="A5802"/>
    </row>
    <row r="5803" spans="1:1" x14ac:dyDescent="0.3">
      <c r="A5803"/>
    </row>
    <row r="5804" spans="1:1" x14ac:dyDescent="0.3">
      <c r="A5804"/>
    </row>
    <row r="5805" spans="1:1" x14ac:dyDescent="0.3">
      <c r="A5805"/>
    </row>
    <row r="5806" spans="1:1" x14ac:dyDescent="0.3">
      <c r="A5806"/>
    </row>
    <row r="5807" spans="1:1" x14ac:dyDescent="0.3">
      <c r="A5807"/>
    </row>
    <row r="5808" spans="1:1" x14ac:dyDescent="0.3">
      <c r="A5808"/>
    </row>
    <row r="5809" spans="1:1" x14ac:dyDescent="0.3">
      <c r="A5809"/>
    </row>
    <row r="5810" spans="1:1" x14ac:dyDescent="0.3">
      <c r="A5810"/>
    </row>
    <row r="5811" spans="1:1" x14ac:dyDescent="0.3">
      <c r="A5811"/>
    </row>
    <row r="5812" spans="1:1" x14ac:dyDescent="0.3">
      <c r="A5812"/>
    </row>
    <row r="5813" spans="1:1" x14ac:dyDescent="0.3">
      <c r="A5813"/>
    </row>
    <row r="5814" spans="1:1" x14ac:dyDescent="0.3">
      <c r="A5814"/>
    </row>
    <row r="5815" spans="1:1" x14ac:dyDescent="0.3">
      <c r="A5815"/>
    </row>
    <row r="5816" spans="1:1" x14ac:dyDescent="0.3">
      <c r="A5816"/>
    </row>
    <row r="5817" spans="1:1" x14ac:dyDescent="0.3">
      <c r="A5817"/>
    </row>
    <row r="5818" spans="1:1" x14ac:dyDescent="0.3">
      <c r="A5818"/>
    </row>
    <row r="5819" spans="1:1" x14ac:dyDescent="0.3">
      <c r="A5819"/>
    </row>
    <row r="5820" spans="1:1" x14ac:dyDescent="0.3">
      <c r="A5820"/>
    </row>
    <row r="5821" spans="1:1" x14ac:dyDescent="0.3">
      <c r="A5821"/>
    </row>
    <row r="5822" spans="1:1" x14ac:dyDescent="0.3">
      <c r="A5822"/>
    </row>
    <row r="5823" spans="1:1" x14ac:dyDescent="0.3">
      <c r="A5823"/>
    </row>
    <row r="5824" spans="1:1" x14ac:dyDescent="0.3">
      <c r="A5824"/>
    </row>
    <row r="5825" spans="1:1" x14ac:dyDescent="0.3">
      <c r="A5825"/>
    </row>
    <row r="5826" spans="1:1" x14ac:dyDescent="0.3">
      <c r="A5826"/>
    </row>
    <row r="5827" spans="1:1" x14ac:dyDescent="0.3">
      <c r="A5827"/>
    </row>
    <row r="5828" spans="1:1" x14ac:dyDescent="0.3">
      <c r="A5828"/>
    </row>
    <row r="5829" spans="1:1" x14ac:dyDescent="0.3">
      <c r="A5829"/>
    </row>
    <row r="5830" spans="1:1" x14ac:dyDescent="0.3">
      <c r="A5830"/>
    </row>
    <row r="5831" spans="1:1" x14ac:dyDescent="0.3">
      <c r="A5831"/>
    </row>
    <row r="5832" spans="1:1" x14ac:dyDescent="0.3">
      <c r="A5832"/>
    </row>
    <row r="5833" spans="1:1" x14ac:dyDescent="0.3">
      <c r="A5833"/>
    </row>
    <row r="5834" spans="1:1" x14ac:dyDescent="0.3">
      <c r="A5834"/>
    </row>
    <row r="5835" spans="1:1" x14ac:dyDescent="0.3">
      <c r="A5835"/>
    </row>
    <row r="5836" spans="1:1" x14ac:dyDescent="0.3">
      <c r="A5836"/>
    </row>
    <row r="5837" spans="1:1" x14ac:dyDescent="0.3">
      <c r="A5837"/>
    </row>
    <row r="5838" spans="1:1" x14ac:dyDescent="0.3">
      <c r="A5838"/>
    </row>
    <row r="5839" spans="1:1" x14ac:dyDescent="0.3">
      <c r="A5839"/>
    </row>
    <row r="5840" spans="1:1" x14ac:dyDescent="0.3">
      <c r="A5840"/>
    </row>
    <row r="5841" spans="1:1" x14ac:dyDescent="0.3">
      <c r="A5841"/>
    </row>
    <row r="5842" spans="1:1" x14ac:dyDescent="0.3">
      <c r="A5842"/>
    </row>
    <row r="5843" spans="1:1" x14ac:dyDescent="0.3">
      <c r="A5843"/>
    </row>
    <row r="5844" spans="1:1" x14ac:dyDescent="0.3">
      <c r="A5844"/>
    </row>
    <row r="5845" spans="1:1" x14ac:dyDescent="0.3">
      <c r="A5845"/>
    </row>
    <row r="5846" spans="1:1" x14ac:dyDescent="0.3">
      <c r="A5846"/>
    </row>
    <row r="5847" spans="1:1" x14ac:dyDescent="0.3">
      <c r="A5847"/>
    </row>
    <row r="5848" spans="1:1" x14ac:dyDescent="0.3">
      <c r="A5848"/>
    </row>
    <row r="5849" spans="1:1" x14ac:dyDescent="0.3">
      <c r="A5849"/>
    </row>
    <row r="5850" spans="1:1" x14ac:dyDescent="0.3">
      <c r="A5850"/>
    </row>
    <row r="5851" spans="1:1" x14ac:dyDescent="0.3">
      <c r="A5851"/>
    </row>
    <row r="5852" spans="1:1" x14ac:dyDescent="0.3">
      <c r="A5852"/>
    </row>
    <row r="5853" spans="1:1" x14ac:dyDescent="0.3">
      <c r="A5853"/>
    </row>
    <row r="5854" spans="1:1" x14ac:dyDescent="0.3">
      <c r="A5854"/>
    </row>
    <row r="5855" spans="1:1" x14ac:dyDescent="0.3">
      <c r="A5855"/>
    </row>
    <row r="5856" spans="1:1" x14ac:dyDescent="0.3">
      <c r="A5856"/>
    </row>
    <row r="5857" spans="1:1" x14ac:dyDescent="0.3">
      <c r="A5857"/>
    </row>
    <row r="5858" spans="1:1" x14ac:dyDescent="0.3">
      <c r="A5858"/>
    </row>
    <row r="5859" spans="1:1" x14ac:dyDescent="0.3">
      <c r="A5859"/>
    </row>
    <row r="5860" spans="1:1" x14ac:dyDescent="0.3">
      <c r="A5860"/>
    </row>
    <row r="5861" spans="1:1" x14ac:dyDescent="0.3">
      <c r="A5861"/>
    </row>
    <row r="5862" spans="1:1" x14ac:dyDescent="0.3">
      <c r="A5862"/>
    </row>
    <row r="5863" spans="1:1" x14ac:dyDescent="0.3">
      <c r="A5863"/>
    </row>
    <row r="5864" spans="1:1" x14ac:dyDescent="0.3">
      <c r="A5864"/>
    </row>
    <row r="5865" spans="1:1" x14ac:dyDescent="0.3">
      <c r="A5865"/>
    </row>
    <row r="5866" spans="1:1" x14ac:dyDescent="0.3">
      <c r="A5866"/>
    </row>
    <row r="5867" spans="1:1" x14ac:dyDescent="0.3">
      <c r="A5867"/>
    </row>
    <row r="5868" spans="1:1" x14ac:dyDescent="0.3">
      <c r="A5868"/>
    </row>
    <row r="5869" spans="1:1" x14ac:dyDescent="0.3">
      <c r="A5869"/>
    </row>
    <row r="5870" spans="1:1" x14ac:dyDescent="0.3">
      <c r="A5870"/>
    </row>
    <row r="5871" spans="1:1" x14ac:dyDescent="0.3">
      <c r="A5871"/>
    </row>
    <row r="5872" spans="1:1" x14ac:dyDescent="0.3">
      <c r="A5872"/>
    </row>
    <row r="5873" spans="1:1" x14ac:dyDescent="0.3">
      <c r="A5873"/>
    </row>
    <row r="5874" spans="1:1" x14ac:dyDescent="0.3">
      <c r="A5874"/>
    </row>
    <row r="5875" spans="1:1" x14ac:dyDescent="0.3">
      <c r="A5875"/>
    </row>
    <row r="5876" spans="1:1" x14ac:dyDescent="0.3">
      <c r="A5876"/>
    </row>
    <row r="5877" spans="1:1" x14ac:dyDescent="0.3">
      <c r="A5877"/>
    </row>
    <row r="5878" spans="1:1" x14ac:dyDescent="0.3">
      <c r="A5878"/>
    </row>
    <row r="5879" spans="1:1" x14ac:dyDescent="0.3">
      <c r="A5879"/>
    </row>
    <row r="5880" spans="1:1" x14ac:dyDescent="0.3">
      <c r="A5880"/>
    </row>
    <row r="5881" spans="1:1" x14ac:dyDescent="0.3">
      <c r="A5881"/>
    </row>
    <row r="5882" spans="1:1" x14ac:dyDescent="0.3">
      <c r="A5882"/>
    </row>
    <row r="5883" spans="1:1" x14ac:dyDescent="0.3">
      <c r="A5883"/>
    </row>
    <row r="5884" spans="1:1" x14ac:dyDescent="0.3">
      <c r="A5884"/>
    </row>
    <row r="5885" spans="1:1" x14ac:dyDescent="0.3">
      <c r="A5885"/>
    </row>
    <row r="5886" spans="1:1" x14ac:dyDescent="0.3">
      <c r="A5886"/>
    </row>
    <row r="5887" spans="1:1" x14ac:dyDescent="0.3">
      <c r="A5887"/>
    </row>
    <row r="5888" spans="1:1" x14ac:dyDescent="0.3">
      <c r="A5888"/>
    </row>
    <row r="5889" spans="1:1" x14ac:dyDescent="0.3">
      <c r="A5889"/>
    </row>
    <row r="5890" spans="1:1" x14ac:dyDescent="0.3">
      <c r="A5890"/>
    </row>
    <row r="5891" spans="1:1" x14ac:dyDescent="0.3">
      <c r="A5891"/>
    </row>
    <row r="5892" spans="1:1" x14ac:dyDescent="0.3">
      <c r="A5892"/>
    </row>
    <row r="5893" spans="1:1" x14ac:dyDescent="0.3">
      <c r="A5893"/>
    </row>
    <row r="5894" spans="1:1" x14ac:dyDescent="0.3">
      <c r="A5894"/>
    </row>
    <row r="5895" spans="1:1" x14ac:dyDescent="0.3">
      <c r="A5895"/>
    </row>
    <row r="5896" spans="1:1" x14ac:dyDescent="0.3">
      <c r="A5896"/>
    </row>
    <row r="5897" spans="1:1" x14ac:dyDescent="0.3">
      <c r="A5897"/>
    </row>
    <row r="5898" spans="1:1" x14ac:dyDescent="0.3">
      <c r="A5898"/>
    </row>
    <row r="5899" spans="1:1" x14ac:dyDescent="0.3">
      <c r="A5899"/>
    </row>
    <row r="5900" spans="1:1" x14ac:dyDescent="0.3">
      <c r="A5900"/>
    </row>
    <row r="5901" spans="1:1" x14ac:dyDescent="0.3">
      <c r="A5901"/>
    </row>
    <row r="5902" spans="1:1" x14ac:dyDescent="0.3">
      <c r="A5902"/>
    </row>
    <row r="5903" spans="1:1" x14ac:dyDescent="0.3">
      <c r="A5903"/>
    </row>
    <row r="5904" spans="1:1" x14ac:dyDescent="0.3">
      <c r="A5904"/>
    </row>
    <row r="5905" spans="1:1" x14ac:dyDescent="0.3">
      <c r="A5905"/>
    </row>
    <row r="5906" spans="1:1" x14ac:dyDescent="0.3">
      <c r="A5906"/>
    </row>
    <row r="5907" spans="1:1" x14ac:dyDescent="0.3">
      <c r="A5907"/>
    </row>
    <row r="5908" spans="1:1" x14ac:dyDescent="0.3">
      <c r="A5908"/>
    </row>
    <row r="5909" spans="1:1" x14ac:dyDescent="0.3">
      <c r="A5909"/>
    </row>
    <row r="5910" spans="1:1" x14ac:dyDescent="0.3">
      <c r="A5910"/>
    </row>
    <row r="5911" spans="1:1" x14ac:dyDescent="0.3">
      <c r="A5911"/>
    </row>
    <row r="5912" spans="1:1" x14ac:dyDescent="0.3">
      <c r="A5912"/>
    </row>
    <row r="5913" spans="1:1" x14ac:dyDescent="0.3">
      <c r="A5913"/>
    </row>
    <row r="5914" spans="1:1" x14ac:dyDescent="0.3">
      <c r="A5914"/>
    </row>
    <row r="5915" spans="1:1" x14ac:dyDescent="0.3">
      <c r="A5915"/>
    </row>
    <row r="5916" spans="1:1" x14ac:dyDescent="0.3">
      <c r="A5916"/>
    </row>
    <row r="5917" spans="1:1" x14ac:dyDescent="0.3">
      <c r="A5917"/>
    </row>
    <row r="5918" spans="1:1" x14ac:dyDescent="0.3">
      <c r="A5918"/>
    </row>
    <row r="5919" spans="1:1" x14ac:dyDescent="0.3">
      <c r="A5919"/>
    </row>
    <row r="5920" spans="1:1" x14ac:dyDescent="0.3">
      <c r="A5920"/>
    </row>
    <row r="5921" spans="1:1" x14ac:dyDescent="0.3">
      <c r="A5921"/>
    </row>
    <row r="5922" spans="1:1" x14ac:dyDescent="0.3">
      <c r="A5922"/>
    </row>
    <row r="5923" spans="1:1" x14ac:dyDescent="0.3">
      <c r="A5923"/>
    </row>
    <row r="5924" spans="1:1" x14ac:dyDescent="0.3">
      <c r="A5924"/>
    </row>
    <row r="5925" spans="1:1" x14ac:dyDescent="0.3">
      <c r="A5925"/>
    </row>
    <row r="5926" spans="1:1" x14ac:dyDescent="0.3">
      <c r="A5926"/>
    </row>
    <row r="5927" spans="1:1" x14ac:dyDescent="0.3">
      <c r="A5927"/>
    </row>
    <row r="5928" spans="1:1" x14ac:dyDescent="0.3">
      <c r="A5928"/>
    </row>
    <row r="5929" spans="1:1" x14ac:dyDescent="0.3">
      <c r="A5929"/>
    </row>
    <row r="5930" spans="1:1" x14ac:dyDescent="0.3">
      <c r="A5930"/>
    </row>
    <row r="5931" spans="1:1" x14ac:dyDescent="0.3">
      <c r="A5931"/>
    </row>
    <row r="5932" spans="1:1" x14ac:dyDescent="0.3">
      <c r="A5932"/>
    </row>
    <row r="5933" spans="1:1" x14ac:dyDescent="0.3">
      <c r="A5933"/>
    </row>
    <row r="5934" spans="1:1" x14ac:dyDescent="0.3">
      <c r="A5934"/>
    </row>
    <row r="5935" spans="1:1" x14ac:dyDescent="0.3">
      <c r="A5935"/>
    </row>
    <row r="5936" spans="1:1" x14ac:dyDescent="0.3">
      <c r="A5936"/>
    </row>
    <row r="5937" spans="1:1" x14ac:dyDescent="0.3">
      <c r="A5937"/>
    </row>
    <row r="5938" spans="1:1" x14ac:dyDescent="0.3">
      <c r="A5938"/>
    </row>
    <row r="5939" spans="1:1" x14ac:dyDescent="0.3">
      <c r="A5939"/>
    </row>
    <row r="5940" spans="1:1" x14ac:dyDescent="0.3">
      <c r="A5940"/>
    </row>
    <row r="5941" spans="1:1" x14ac:dyDescent="0.3">
      <c r="A5941"/>
    </row>
    <row r="5942" spans="1:1" x14ac:dyDescent="0.3">
      <c r="A5942"/>
    </row>
    <row r="5943" spans="1:1" x14ac:dyDescent="0.3">
      <c r="A5943"/>
    </row>
    <row r="5944" spans="1:1" x14ac:dyDescent="0.3">
      <c r="A5944"/>
    </row>
    <row r="5945" spans="1:1" x14ac:dyDescent="0.3">
      <c r="A5945"/>
    </row>
    <row r="5946" spans="1:1" x14ac:dyDescent="0.3">
      <c r="A5946"/>
    </row>
    <row r="5947" spans="1:1" x14ac:dyDescent="0.3">
      <c r="A5947"/>
    </row>
    <row r="5948" spans="1:1" x14ac:dyDescent="0.3">
      <c r="A5948"/>
    </row>
    <row r="5949" spans="1:1" x14ac:dyDescent="0.3">
      <c r="A5949"/>
    </row>
    <row r="5950" spans="1:1" x14ac:dyDescent="0.3">
      <c r="A5950"/>
    </row>
    <row r="5951" spans="1:1" x14ac:dyDescent="0.3">
      <c r="A5951"/>
    </row>
    <row r="5952" spans="1:1" x14ac:dyDescent="0.3">
      <c r="A5952"/>
    </row>
    <row r="5953" spans="1:1" x14ac:dyDescent="0.3">
      <c r="A5953"/>
    </row>
    <row r="5954" spans="1:1" x14ac:dyDescent="0.3">
      <c r="A5954"/>
    </row>
    <row r="5955" spans="1:1" x14ac:dyDescent="0.3">
      <c r="A5955"/>
    </row>
    <row r="5956" spans="1:1" x14ac:dyDescent="0.3">
      <c r="A5956"/>
    </row>
    <row r="5957" spans="1:1" x14ac:dyDescent="0.3">
      <c r="A5957"/>
    </row>
    <row r="5958" spans="1:1" x14ac:dyDescent="0.3">
      <c r="A5958"/>
    </row>
    <row r="5959" spans="1:1" x14ac:dyDescent="0.3">
      <c r="A5959"/>
    </row>
    <row r="5960" spans="1:1" x14ac:dyDescent="0.3">
      <c r="A5960"/>
    </row>
    <row r="5961" spans="1:1" x14ac:dyDescent="0.3">
      <c r="A5961"/>
    </row>
    <row r="5962" spans="1:1" x14ac:dyDescent="0.3">
      <c r="A5962"/>
    </row>
    <row r="5963" spans="1:1" x14ac:dyDescent="0.3">
      <c r="A5963"/>
    </row>
    <row r="5964" spans="1:1" x14ac:dyDescent="0.3">
      <c r="A5964"/>
    </row>
    <row r="5965" spans="1:1" x14ac:dyDescent="0.3">
      <c r="A5965"/>
    </row>
    <row r="5966" spans="1:1" x14ac:dyDescent="0.3">
      <c r="A5966"/>
    </row>
    <row r="5967" spans="1:1" x14ac:dyDescent="0.3">
      <c r="A5967"/>
    </row>
    <row r="5968" spans="1:1" x14ac:dyDescent="0.3">
      <c r="A5968"/>
    </row>
    <row r="5969" spans="1:1" x14ac:dyDescent="0.3">
      <c r="A5969"/>
    </row>
    <row r="5970" spans="1:1" x14ac:dyDescent="0.3">
      <c r="A5970"/>
    </row>
    <row r="5971" spans="1:1" x14ac:dyDescent="0.3">
      <c r="A5971"/>
    </row>
    <row r="5972" spans="1:1" x14ac:dyDescent="0.3">
      <c r="A5972"/>
    </row>
    <row r="5973" spans="1:1" x14ac:dyDescent="0.3">
      <c r="A5973"/>
    </row>
    <row r="5974" spans="1:1" x14ac:dyDescent="0.3">
      <c r="A5974"/>
    </row>
    <row r="5975" spans="1:1" x14ac:dyDescent="0.3">
      <c r="A5975"/>
    </row>
    <row r="5976" spans="1:1" x14ac:dyDescent="0.3">
      <c r="A5976"/>
    </row>
    <row r="5977" spans="1:1" x14ac:dyDescent="0.3">
      <c r="A5977"/>
    </row>
    <row r="5978" spans="1:1" x14ac:dyDescent="0.3">
      <c r="A5978"/>
    </row>
    <row r="5979" spans="1:1" x14ac:dyDescent="0.3">
      <c r="A5979"/>
    </row>
    <row r="5980" spans="1:1" x14ac:dyDescent="0.3">
      <c r="A5980"/>
    </row>
    <row r="5981" spans="1:1" x14ac:dyDescent="0.3">
      <c r="A5981"/>
    </row>
    <row r="5982" spans="1:1" x14ac:dyDescent="0.3">
      <c r="A5982"/>
    </row>
    <row r="5983" spans="1:1" x14ac:dyDescent="0.3">
      <c r="A5983"/>
    </row>
    <row r="5984" spans="1:1" x14ac:dyDescent="0.3">
      <c r="A5984"/>
    </row>
    <row r="5985" spans="1:1" x14ac:dyDescent="0.3">
      <c r="A5985"/>
    </row>
    <row r="5986" spans="1:1" x14ac:dyDescent="0.3">
      <c r="A5986"/>
    </row>
    <row r="5987" spans="1:1" x14ac:dyDescent="0.3">
      <c r="A5987"/>
    </row>
    <row r="5988" spans="1:1" x14ac:dyDescent="0.3">
      <c r="A5988"/>
    </row>
    <row r="5989" spans="1:1" x14ac:dyDescent="0.3">
      <c r="A5989"/>
    </row>
    <row r="5990" spans="1:1" x14ac:dyDescent="0.3">
      <c r="A5990"/>
    </row>
    <row r="5991" spans="1:1" x14ac:dyDescent="0.3">
      <c r="A5991"/>
    </row>
    <row r="5992" spans="1:1" x14ac:dyDescent="0.3">
      <c r="A5992"/>
    </row>
    <row r="5993" spans="1:1" x14ac:dyDescent="0.3">
      <c r="A5993"/>
    </row>
    <row r="5994" spans="1:1" x14ac:dyDescent="0.3">
      <c r="A5994"/>
    </row>
    <row r="5995" spans="1:1" x14ac:dyDescent="0.3">
      <c r="A5995"/>
    </row>
    <row r="5996" spans="1:1" x14ac:dyDescent="0.3">
      <c r="A5996"/>
    </row>
    <row r="5997" spans="1:1" x14ac:dyDescent="0.3">
      <c r="A5997"/>
    </row>
    <row r="5998" spans="1:1" x14ac:dyDescent="0.3">
      <c r="A5998"/>
    </row>
    <row r="5999" spans="1:1" x14ac:dyDescent="0.3">
      <c r="A5999"/>
    </row>
    <row r="6000" spans="1:1" x14ac:dyDescent="0.3">
      <c r="A6000"/>
    </row>
    <row r="6001" spans="1:1" x14ac:dyDescent="0.3">
      <c r="A6001"/>
    </row>
    <row r="6002" spans="1:1" x14ac:dyDescent="0.3">
      <c r="A6002"/>
    </row>
    <row r="6003" spans="1:1" x14ac:dyDescent="0.3">
      <c r="A6003"/>
    </row>
    <row r="6004" spans="1:1" x14ac:dyDescent="0.3">
      <c r="A6004"/>
    </row>
    <row r="6005" spans="1:1" x14ac:dyDescent="0.3">
      <c r="A6005"/>
    </row>
    <row r="6006" spans="1:1" x14ac:dyDescent="0.3">
      <c r="A6006"/>
    </row>
    <row r="6007" spans="1:1" x14ac:dyDescent="0.3">
      <c r="A6007"/>
    </row>
    <row r="6008" spans="1:1" x14ac:dyDescent="0.3">
      <c r="A6008"/>
    </row>
    <row r="6009" spans="1:1" x14ac:dyDescent="0.3">
      <c r="A6009"/>
    </row>
    <row r="6010" spans="1:1" x14ac:dyDescent="0.3">
      <c r="A6010"/>
    </row>
    <row r="6011" spans="1:1" x14ac:dyDescent="0.3">
      <c r="A6011"/>
    </row>
    <row r="6012" spans="1:1" x14ac:dyDescent="0.3">
      <c r="A6012"/>
    </row>
    <row r="6013" spans="1:1" x14ac:dyDescent="0.3">
      <c r="A6013"/>
    </row>
    <row r="6014" spans="1:1" x14ac:dyDescent="0.3">
      <c r="A6014"/>
    </row>
    <row r="6015" spans="1:1" x14ac:dyDescent="0.3">
      <c r="A6015"/>
    </row>
    <row r="6016" spans="1:1" x14ac:dyDescent="0.3">
      <c r="A6016"/>
    </row>
    <row r="6017" spans="1:1" x14ac:dyDescent="0.3">
      <c r="A6017"/>
    </row>
    <row r="6018" spans="1:1" x14ac:dyDescent="0.3">
      <c r="A6018"/>
    </row>
    <row r="6019" spans="1:1" x14ac:dyDescent="0.3">
      <c r="A6019"/>
    </row>
    <row r="6020" spans="1:1" x14ac:dyDescent="0.3">
      <c r="A6020"/>
    </row>
    <row r="6021" spans="1:1" x14ac:dyDescent="0.3">
      <c r="A6021"/>
    </row>
    <row r="6022" spans="1:1" x14ac:dyDescent="0.3">
      <c r="A6022"/>
    </row>
    <row r="6023" spans="1:1" x14ac:dyDescent="0.3">
      <c r="A6023"/>
    </row>
    <row r="6024" spans="1:1" x14ac:dyDescent="0.3">
      <c r="A6024"/>
    </row>
    <row r="6025" spans="1:1" x14ac:dyDescent="0.3">
      <c r="A6025"/>
    </row>
    <row r="6026" spans="1:1" x14ac:dyDescent="0.3">
      <c r="A6026"/>
    </row>
    <row r="6027" spans="1:1" x14ac:dyDescent="0.3">
      <c r="A6027"/>
    </row>
    <row r="6028" spans="1:1" x14ac:dyDescent="0.3">
      <c r="A6028"/>
    </row>
    <row r="6029" spans="1:1" x14ac:dyDescent="0.3">
      <c r="A6029"/>
    </row>
    <row r="6030" spans="1:1" x14ac:dyDescent="0.3">
      <c r="A6030"/>
    </row>
    <row r="6031" spans="1:1" x14ac:dyDescent="0.3">
      <c r="A6031"/>
    </row>
    <row r="6032" spans="1:1" x14ac:dyDescent="0.3">
      <c r="A6032"/>
    </row>
    <row r="6033" spans="1:1" x14ac:dyDescent="0.3">
      <c r="A6033"/>
    </row>
    <row r="6034" spans="1:1" x14ac:dyDescent="0.3">
      <c r="A6034"/>
    </row>
    <row r="6035" spans="1:1" x14ac:dyDescent="0.3">
      <c r="A6035"/>
    </row>
    <row r="6036" spans="1:1" x14ac:dyDescent="0.3">
      <c r="A6036"/>
    </row>
    <row r="6037" spans="1:1" x14ac:dyDescent="0.3">
      <c r="A6037"/>
    </row>
    <row r="6038" spans="1:1" x14ac:dyDescent="0.3">
      <c r="A6038"/>
    </row>
    <row r="6039" spans="1:1" x14ac:dyDescent="0.3">
      <c r="A6039"/>
    </row>
    <row r="6040" spans="1:1" x14ac:dyDescent="0.3">
      <c r="A6040"/>
    </row>
    <row r="6041" spans="1:1" x14ac:dyDescent="0.3">
      <c r="A6041"/>
    </row>
    <row r="6042" spans="1:1" x14ac:dyDescent="0.3">
      <c r="A6042"/>
    </row>
    <row r="6043" spans="1:1" x14ac:dyDescent="0.3">
      <c r="A6043"/>
    </row>
    <row r="6044" spans="1:1" x14ac:dyDescent="0.3">
      <c r="A6044"/>
    </row>
    <row r="6045" spans="1:1" x14ac:dyDescent="0.3">
      <c r="A6045"/>
    </row>
    <row r="6046" spans="1:1" x14ac:dyDescent="0.3">
      <c r="A6046"/>
    </row>
    <row r="6047" spans="1:1" x14ac:dyDescent="0.3">
      <c r="A6047"/>
    </row>
    <row r="6048" spans="1:1" x14ac:dyDescent="0.3">
      <c r="A6048"/>
    </row>
    <row r="6049" spans="1:1" x14ac:dyDescent="0.3">
      <c r="A6049"/>
    </row>
    <row r="6050" spans="1:1" x14ac:dyDescent="0.3">
      <c r="A6050"/>
    </row>
    <row r="6051" spans="1:1" x14ac:dyDescent="0.3">
      <c r="A6051"/>
    </row>
    <row r="6052" spans="1:1" x14ac:dyDescent="0.3">
      <c r="A6052"/>
    </row>
    <row r="6053" spans="1:1" x14ac:dyDescent="0.3">
      <c r="A6053"/>
    </row>
    <row r="6054" spans="1:1" x14ac:dyDescent="0.3">
      <c r="A6054"/>
    </row>
    <row r="6055" spans="1:1" x14ac:dyDescent="0.3">
      <c r="A6055"/>
    </row>
    <row r="6056" spans="1:1" x14ac:dyDescent="0.3">
      <c r="A6056"/>
    </row>
    <row r="6057" spans="1:1" x14ac:dyDescent="0.3">
      <c r="A6057"/>
    </row>
    <row r="6058" spans="1:1" x14ac:dyDescent="0.3">
      <c r="A6058"/>
    </row>
    <row r="6059" spans="1:1" x14ac:dyDescent="0.3">
      <c r="A6059"/>
    </row>
    <row r="6060" spans="1:1" x14ac:dyDescent="0.3">
      <c r="A6060"/>
    </row>
    <row r="6061" spans="1:1" x14ac:dyDescent="0.3">
      <c r="A6061"/>
    </row>
    <row r="6062" spans="1:1" x14ac:dyDescent="0.3">
      <c r="A6062"/>
    </row>
    <row r="6063" spans="1:1" x14ac:dyDescent="0.3">
      <c r="A6063"/>
    </row>
    <row r="6064" spans="1:1" x14ac:dyDescent="0.3">
      <c r="A6064"/>
    </row>
    <row r="6065" spans="1:1" x14ac:dyDescent="0.3">
      <c r="A6065"/>
    </row>
    <row r="6066" spans="1:1" x14ac:dyDescent="0.3">
      <c r="A6066"/>
    </row>
    <row r="6067" spans="1:1" x14ac:dyDescent="0.3">
      <c r="A6067"/>
    </row>
    <row r="6068" spans="1:1" x14ac:dyDescent="0.3">
      <c r="A6068"/>
    </row>
    <row r="6069" spans="1:1" x14ac:dyDescent="0.3">
      <c r="A6069"/>
    </row>
    <row r="6070" spans="1:1" x14ac:dyDescent="0.3">
      <c r="A6070"/>
    </row>
    <row r="6071" spans="1:1" x14ac:dyDescent="0.3">
      <c r="A6071"/>
    </row>
    <row r="6072" spans="1:1" x14ac:dyDescent="0.3">
      <c r="A6072"/>
    </row>
    <row r="6073" spans="1:1" x14ac:dyDescent="0.3">
      <c r="A6073"/>
    </row>
    <row r="6074" spans="1:1" x14ac:dyDescent="0.3">
      <c r="A6074"/>
    </row>
    <row r="6075" spans="1:1" x14ac:dyDescent="0.3">
      <c r="A6075"/>
    </row>
    <row r="6076" spans="1:1" x14ac:dyDescent="0.3">
      <c r="A6076"/>
    </row>
    <row r="6077" spans="1:1" x14ac:dyDescent="0.3">
      <c r="A6077"/>
    </row>
    <row r="6078" spans="1:1" x14ac:dyDescent="0.3">
      <c r="A6078"/>
    </row>
    <row r="6079" spans="1:1" x14ac:dyDescent="0.3">
      <c r="A6079"/>
    </row>
    <row r="6080" spans="1:1" x14ac:dyDescent="0.3">
      <c r="A6080"/>
    </row>
    <row r="6081" spans="1:1" x14ac:dyDescent="0.3">
      <c r="A6081"/>
    </row>
    <row r="6082" spans="1:1" x14ac:dyDescent="0.3">
      <c r="A6082"/>
    </row>
    <row r="6083" spans="1:1" x14ac:dyDescent="0.3">
      <c r="A6083"/>
    </row>
    <row r="6084" spans="1:1" x14ac:dyDescent="0.3">
      <c r="A6084"/>
    </row>
    <row r="6085" spans="1:1" x14ac:dyDescent="0.3">
      <c r="A6085"/>
    </row>
    <row r="6086" spans="1:1" x14ac:dyDescent="0.3">
      <c r="A6086"/>
    </row>
    <row r="6087" spans="1:1" x14ac:dyDescent="0.3">
      <c r="A6087"/>
    </row>
    <row r="6088" spans="1:1" x14ac:dyDescent="0.3">
      <c r="A6088"/>
    </row>
    <row r="6089" spans="1:1" x14ac:dyDescent="0.3">
      <c r="A6089"/>
    </row>
    <row r="6090" spans="1:1" x14ac:dyDescent="0.3">
      <c r="A6090"/>
    </row>
    <row r="6091" spans="1:1" x14ac:dyDescent="0.3">
      <c r="A6091"/>
    </row>
    <row r="6092" spans="1:1" x14ac:dyDescent="0.3">
      <c r="A6092"/>
    </row>
    <row r="6093" spans="1:1" x14ac:dyDescent="0.3">
      <c r="A6093"/>
    </row>
    <row r="6094" spans="1:1" x14ac:dyDescent="0.3">
      <c r="A6094"/>
    </row>
    <row r="6095" spans="1:1" x14ac:dyDescent="0.3">
      <c r="A6095"/>
    </row>
    <row r="6096" spans="1:1" x14ac:dyDescent="0.3">
      <c r="A6096"/>
    </row>
    <row r="6097" spans="1:1" x14ac:dyDescent="0.3">
      <c r="A6097"/>
    </row>
    <row r="6098" spans="1:1" x14ac:dyDescent="0.3">
      <c r="A6098"/>
    </row>
    <row r="6099" spans="1:1" x14ac:dyDescent="0.3">
      <c r="A6099"/>
    </row>
    <row r="6100" spans="1:1" x14ac:dyDescent="0.3">
      <c r="A6100"/>
    </row>
    <row r="6101" spans="1:1" x14ac:dyDescent="0.3">
      <c r="A6101"/>
    </row>
    <row r="6102" spans="1:1" x14ac:dyDescent="0.3">
      <c r="A6102"/>
    </row>
    <row r="6103" spans="1:1" x14ac:dyDescent="0.3">
      <c r="A6103"/>
    </row>
    <row r="6104" spans="1:1" x14ac:dyDescent="0.3">
      <c r="A6104"/>
    </row>
    <row r="6105" spans="1:1" x14ac:dyDescent="0.3">
      <c r="A6105"/>
    </row>
    <row r="6106" spans="1:1" x14ac:dyDescent="0.3">
      <c r="A6106"/>
    </row>
    <row r="6107" spans="1:1" x14ac:dyDescent="0.3">
      <c r="A6107"/>
    </row>
    <row r="6108" spans="1:1" x14ac:dyDescent="0.3">
      <c r="A6108"/>
    </row>
    <row r="6109" spans="1:1" x14ac:dyDescent="0.3">
      <c r="A6109"/>
    </row>
    <row r="6110" spans="1:1" x14ac:dyDescent="0.3">
      <c r="A6110"/>
    </row>
    <row r="6111" spans="1:1" x14ac:dyDescent="0.3">
      <c r="A6111"/>
    </row>
    <row r="6112" spans="1:1" x14ac:dyDescent="0.3">
      <c r="A6112"/>
    </row>
    <row r="6113" spans="1:1" x14ac:dyDescent="0.3">
      <c r="A6113"/>
    </row>
    <row r="6114" spans="1:1" x14ac:dyDescent="0.3">
      <c r="A6114"/>
    </row>
    <row r="6115" spans="1:1" x14ac:dyDescent="0.3">
      <c r="A6115"/>
    </row>
    <row r="6116" spans="1:1" x14ac:dyDescent="0.3">
      <c r="A6116"/>
    </row>
    <row r="6117" spans="1:1" x14ac:dyDescent="0.3">
      <c r="A6117"/>
    </row>
    <row r="6118" spans="1:1" x14ac:dyDescent="0.3">
      <c r="A6118"/>
    </row>
    <row r="6119" spans="1:1" x14ac:dyDescent="0.3">
      <c r="A6119"/>
    </row>
    <row r="6120" spans="1:1" x14ac:dyDescent="0.3">
      <c r="A6120"/>
    </row>
    <row r="6121" spans="1:1" x14ac:dyDescent="0.3">
      <c r="A6121"/>
    </row>
    <row r="6122" spans="1:1" x14ac:dyDescent="0.3">
      <c r="A6122"/>
    </row>
    <row r="6123" spans="1:1" x14ac:dyDescent="0.3">
      <c r="A6123"/>
    </row>
    <row r="6124" spans="1:1" x14ac:dyDescent="0.3">
      <c r="A6124"/>
    </row>
    <row r="6125" spans="1:1" x14ac:dyDescent="0.3">
      <c r="A6125"/>
    </row>
    <row r="6126" spans="1:1" x14ac:dyDescent="0.3">
      <c r="A6126"/>
    </row>
    <row r="6127" spans="1:1" x14ac:dyDescent="0.3">
      <c r="A6127"/>
    </row>
    <row r="6128" spans="1:1" x14ac:dyDescent="0.3">
      <c r="A6128"/>
    </row>
    <row r="6129" spans="1:1" x14ac:dyDescent="0.3">
      <c r="A6129"/>
    </row>
    <row r="6130" spans="1:1" x14ac:dyDescent="0.3">
      <c r="A6130"/>
    </row>
    <row r="6131" spans="1:1" x14ac:dyDescent="0.3">
      <c r="A6131"/>
    </row>
    <row r="6132" spans="1:1" x14ac:dyDescent="0.3">
      <c r="A6132"/>
    </row>
    <row r="6133" spans="1:1" x14ac:dyDescent="0.3">
      <c r="A6133"/>
    </row>
    <row r="6134" spans="1:1" x14ac:dyDescent="0.3">
      <c r="A6134"/>
    </row>
    <row r="6135" spans="1:1" x14ac:dyDescent="0.3">
      <c r="A6135"/>
    </row>
    <row r="6136" spans="1:1" x14ac:dyDescent="0.3">
      <c r="A6136"/>
    </row>
    <row r="6137" spans="1:1" x14ac:dyDescent="0.3">
      <c r="A6137"/>
    </row>
    <row r="6138" spans="1:1" x14ac:dyDescent="0.3">
      <c r="A6138"/>
    </row>
    <row r="6139" spans="1:1" x14ac:dyDescent="0.3">
      <c r="A6139"/>
    </row>
    <row r="6140" spans="1:1" x14ac:dyDescent="0.3">
      <c r="A6140"/>
    </row>
    <row r="6141" spans="1:1" x14ac:dyDescent="0.3">
      <c r="A6141"/>
    </row>
    <row r="6142" spans="1:1" x14ac:dyDescent="0.3">
      <c r="A6142"/>
    </row>
    <row r="6143" spans="1:1" x14ac:dyDescent="0.3">
      <c r="A6143"/>
    </row>
    <row r="6144" spans="1:1" x14ac:dyDescent="0.3">
      <c r="A6144"/>
    </row>
    <row r="6145" spans="1:1" x14ac:dyDescent="0.3">
      <c r="A6145"/>
    </row>
    <row r="6146" spans="1:1" x14ac:dyDescent="0.3">
      <c r="A6146"/>
    </row>
    <row r="6147" spans="1:1" x14ac:dyDescent="0.3">
      <c r="A6147"/>
    </row>
    <row r="6148" spans="1:1" x14ac:dyDescent="0.3">
      <c r="A6148"/>
    </row>
    <row r="6149" spans="1:1" x14ac:dyDescent="0.3">
      <c r="A6149"/>
    </row>
    <row r="6150" spans="1:1" x14ac:dyDescent="0.3">
      <c r="A6150"/>
    </row>
    <row r="6151" spans="1:1" x14ac:dyDescent="0.3">
      <c r="A6151"/>
    </row>
    <row r="6152" spans="1:1" x14ac:dyDescent="0.3">
      <c r="A6152"/>
    </row>
    <row r="6153" spans="1:1" x14ac:dyDescent="0.3">
      <c r="A6153"/>
    </row>
    <row r="6154" spans="1:1" x14ac:dyDescent="0.3">
      <c r="A6154"/>
    </row>
    <row r="6155" spans="1:1" x14ac:dyDescent="0.3">
      <c r="A6155"/>
    </row>
    <row r="6156" spans="1:1" x14ac:dyDescent="0.3">
      <c r="A6156"/>
    </row>
    <row r="6157" spans="1:1" x14ac:dyDescent="0.3">
      <c r="A6157"/>
    </row>
    <row r="6158" spans="1:1" x14ac:dyDescent="0.3">
      <c r="A6158"/>
    </row>
    <row r="6159" spans="1:1" x14ac:dyDescent="0.3">
      <c r="A6159"/>
    </row>
    <row r="6160" spans="1:1" x14ac:dyDescent="0.3">
      <c r="A6160"/>
    </row>
    <row r="6161" spans="1:1" x14ac:dyDescent="0.3">
      <c r="A6161"/>
    </row>
    <row r="6162" spans="1:1" x14ac:dyDescent="0.3">
      <c r="A6162"/>
    </row>
    <row r="6163" spans="1:1" x14ac:dyDescent="0.3">
      <c r="A6163"/>
    </row>
    <row r="6164" spans="1:1" x14ac:dyDescent="0.3">
      <c r="A6164"/>
    </row>
    <row r="6165" spans="1:1" x14ac:dyDescent="0.3">
      <c r="A6165"/>
    </row>
    <row r="6166" spans="1:1" x14ac:dyDescent="0.3">
      <c r="A6166"/>
    </row>
    <row r="6167" spans="1:1" x14ac:dyDescent="0.3">
      <c r="A6167"/>
    </row>
    <row r="6168" spans="1:1" x14ac:dyDescent="0.3">
      <c r="A6168"/>
    </row>
    <row r="6169" spans="1:1" x14ac:dyDescent="0.3">
      <c r="A6169"/>
    </row>
    <row r="6170" spans="1:1" x14ac:dyDescent="0.3">
      <c r="A6170"/>
    </row>
    <row r="6171" spans="1:1" x14ac:dyDescent="0.3">
      <c r="A6171"/>
    </row>
    <row r="6172" spans="1:1" x14ac:dyDescent="0.3">
      <c r="A6172"/>
    </row>
    <row r="6173" spans="1:1" x14ac:dyDescent="0.3">
      <c r="A6173"/>
    </row>
    <row r="6174" spans="1:1" x14ac:dyDescent="0.3">
      <c r="A6174"/>
    </row>
    <row r="6175" spans="1:1" x14ac:dyDescent="0.3">
      <c r="A6175"/>
    </row>
    <row r="6176" spans="1:1" x14ac:dyDescent="0.3">
      <c r="A6176"/>
    </row>
    <row r="6177" spans="1:1" x14ac:dyDescent="0.3">
      <c r="A6177"/>
    </row>
    <row r="6178" spans="1:1" x14ac:dyDescent="0.3">
      <c r="A6178"/>
    </row>
    <row r="6179" spans="1:1" x14ac:dyDescent="0.3">
      <c r="A6179"/>
    </row>
    <row r="6180" spans="1:1" x14ac:dyDescent="0.3">
      <c r="A6180"/>
    </row>
    <row r="6181" spans="1:1" x14ac:dyDescent="0.3">
      <c r="A6181"/>
    </row>
    <row r="6182" spans="1:1" x14ac:dyDescent="0.3">
      <c r="A6182"/>
    </row>
    <row r="6183" spans="1:1" x14ac:dyDescent="0.3">
      <c r="A6183"/>
    </row>
    <row r="6184" spans="1:1" x14ac:dyDescent="0.3">
      <c r="A6184"/>
    </row>
    <row r="6185" spans="1:1" x14ac:dyDescent="0.3">
      <c r="A6185"/>
    </row>
    <row r="6186" spans="1:1" x14ac:dyDescent="0.3">
      <c r="A6186"/>
    </row>
    <row r="6187" spans="1:1" x14ac:dyDescent="0.3">
      <c r="A6187"/>
    </row>
    <row r="6188" spans="1:1" x14ac:dyDescent="0.3">
      <c r="A6188"/>
    </row>
    <row r="6189" spans="1:1" x14ac:dyDescent="0.3">
      <c r="A6189"/>
    </row>
    <row r="6190" spans="1:1" x14ac:dyDescent="0.3">
      <c r="A6190"/>
    </row>
    <row r="6191" spans="1:1" x14ac:dyDescent="0.3">
      <c r="A6191"/>
    </row>
    <row r="6192" spans="1:1" x14ac:dyDescent="0.3">
      <c r="A6192"/>
    </row>
    <row r="6193" spans="1:1" x14ac:dyDescent="0.3">
      <c r="A6193"/>
    </row>
    <row r="6194" spans="1:1" x14ac:dyDescent="0.3">
      <c r="A6194"/>
    </row>
    <row r="6195" spans="1:1" x14ac:dyDescent="0.3">
      <c r="A6195"/>
    </row>
    <row r="6196" spans="1:1" x14ac:dyDescent="0.3">
      <c r="A6196"/>
    </row>
    <row r="6197" spans="1:1" x14ac:dyDescent="0.3">
      <c r="A6197"/>
    </row>
    <row r="6198" spans="1:1" x14ac:dyDescent="0.3">
      <c r="A6198"/>
    </row>
    <row r="6199" spans="1:1" x14ac:dyDescent="0.3">
      <c r="A6199"/>
    </row>
    <row r="6200" spans="1:1" x14ac:dyDescent="0.3">
      <c r="A6200"/>
    </row>
    <row r="6201" spans="1:1" x14ac:dyDescent="0.3">
      <c r="A6201"/>
    </row>
    <row r="6202" spans="1:1" x14ac:dyDescent="0.3">
      <c r="A6202"/>
    </row>
    <row r="6203" spans="1:1" x14ac:dyDescent="0.3">
      <c r="A6203"/>
    </row>
    <row r="6204" spans="1:1" x14ac:dyDescent="0.3">
      <c r="A6204"/>
    </row>
    <row r="6205" spans="1:1" x14ac:dyDescent="0.3">
      <c r="A6205"/>
    </row>
    <row r="6206" spans="1:1" x14ac:dyDescent="0.3">
      <c r="A6206"/>
    </row>
    <row r="6207" spans="1:1" x14ac:dyDescent="0.3">
      <c r="A6207"/>
    </row>
    <row r="6208" spans="1:1" x14ac:dyDescent="0.3">
      <c r="A6208"/>
    </row>
    <row r="6209" spans="1:1" x14ac:dyDescent="0.3">
      <c r="A6209"/>
    </row>
    <row r="6210" spans="1:1" x14ac:dyDescent="0.3">
      <c r="A6210"/>
    </row>
    <row r="6211" spans="1:1" x14ac:dyDescent="0.3">
      <c r="A6211"/>
    </row>
    <row r="6212" spans="1:1" x14ac:dyDescent="0.3">
      <c r="A6212"/>
    </row>
    <row r="6213" spans="1:1" x14ac:dyDescent="0.3">
      <c r="A6213"/>
    </row>
    <row r="6214" spans="1:1" x14ac:dyDescent="0.3">
      <c r="A6214"/>
    </row>
    <row r="6215" spans="1:1" x14ac:dyDescent="0.3">
      <c r="A6215"/>
    </row>
    <row r="6216" spans="1:1" x14ac:dyDescent="0.3">
      <c r="A6216"/>
    </row>
    <row r="6217" spans="1:1" x14ac:dyDescent="0.3">
      <c r="A6217"/>
    </row>
    <row r="6218" spans="1:1" x14ac:dyDescent="0.3">
      <c r="A6218"/>
    </row>
    <row r="6219" spans="1:1" x14ac:dyDescent="0.3">
      <c r="A6219"/>
    </row>
    <row r="6220" spans="1:1" x14ac:dyDescent="0.3">
      <c r="A6220"/>
    </row>
    <row r="6221" spans="1:1" x14ac:dyDescent="0.3">
      <c r="A6221"/>
    </row>
    <row r="6222" spans="1:1" x14ac:dyDescent="0.3">
      <c r="A6222"/>
    </row>
    <row r="6223" spans="1:1" x14ac:dyDescent="0.3">
      <c r="A6223"/>
    </row>
    <row r="6224" spans="1:1" x14ac:dyDescent="0.3">
      <c r="A6224"/>
    </row>
    <row r="6225" spans="1:1" x14ac:dyDescent="0.3">
      <c r="A6225"/>
    </row>
    <row r="6226" spans="1:1" x14ac:dyDescent="0.3">
      <c r="A6226"/>
    </row>
    <row r="6227" spans="1:1" x14ac:dyDescent="0.3">
      <c r="A6227"/>
    </row>
    <row r="6228" spans="1:1" x14ac:dyDescent="0.3">
      <c r="A6228"/>
    </row>
    <row r="6229" spans="1:1" x14ac:dyDescent="0.3">
      <c r="A6229"/>
    </row>
    <row r="6230" spans="1:1" x14ac:dyDescent="0.3">
      <c r="A6230"/>
    </row>
    <row r="6231" spans="1:1" x14ac:dyDescent="0.3">
      <c r="A6231"/>
    </row>
    <row r="6232" spans="1:1" x14ac:dyDescent="0.3">
      <c r="A6232"/>
    </row>
    <row r="6233" spans="1:1" x14ac:dyDescent="0.3">
      <c r="A6233"/>
    </row>
    <row r="6234" spans="1:1" x14ac:dyDescent="0.3">
      <c r="A6234"/>
    </row>
    <row r="6235" spans="1:1" x14ac:dyDescent="0.3">
      <c r="A6235"/>
    </row>
    <row r="6236" spans="1:1" x14ac:dyDescent="0.3">
      <c r="A6236"/>
    </row>
    <row r="6237" spans="1:1" x14ac:dyDescent="0.3">
      <c r="A6237"/>
    </row>
    <row r="6238" spans="1:1" x14ac:dyDescent="0.3">
      <c r="A6238"/>
    </row>
    <row r="6239" spans="1:1" x14ac:dyDescent="0.3">
      <c r="A6239"/>
    </row>
    <row r="6240" spans="1:1" x14ac:dyDescent="0.3">
      <c r="A6240"/>
    </row>
    <row r="6241" spans="1:1" x14ac:dyDescent="0.3">
      <c r="A6241"/>
    </row>
    <row r="6242" spans="1:1" x14ac:dyDescent="0.3">
      <c r="A6242"/>
    </row>
    <row r="6243" spans="1:1" x14ac:dyDescent="0.3">
      <c r="A6243"/>
    </row>
    <row r="6244" spans="1:1" x14ac:dyDescent="0.3">
      <c r="A6244"/>
    </row>
    <row r="6245" spans="1:1" x14ac:dyDescent="0.3">
      <c r="A6245"/>
    </row>
    <row r="6246" spans="1:1" x14ac:dyDescent="0.3">
      <c r="A6246"/>
    </row>
    <row r="6247" spans="1:1" x14ac:dyDescent="0.3">
      <c r="A6247"/>
    </row>
    <row r="6248" spans="1:1" x14ac:dyDescent="0.3">
      <c r="A6248"/>
    </row>
    <row r="6249" spans="1:1" x14ac:dyDescent="0.3">
      <c r="A6249"/>
    </row>
    <row r="6250" spans="1:1" x14ac:dyDescent="0.3">
      <c r="A6250"/>
    </row>
    <row r="6251" spans="1:1" x14ac:dyDescent="0.3">
      <c r="A6251"/>
    </row>
    <row r="6252" spans="1:1" x14ac:dyDescent="0.3">
      <c r="A6252"/>
    </row>
    <row r="6253" spans="1:1" x14ac:dyDescent="0.3">
      <c r="A6253"/>
    </row>
    <row r="6254" spans="1:1" x14ac:dyDescent="0.3">
      <c r="A6254"/>
    </row>
    <row r="6255" spans="1:1" x14ac:dyDescent="0.3">
      <c r="A6255"/>
    </row>
    <row r="6256" spans="1:1" x14ac:dyDescent="0.3">
      <c r="A6256"/>
    </row>
    <row r="6257" spans="1:1" x14ac:dyDescent="0.3">
      <c r="A6257"/>
    </row>
    <row r="6258" spans="1:1" x14ac:dyDescent="0.3">
      <c r="A6258"/>
    </row>
    <row r="6259" spans="1:1" x14ac:dyDescent="0.3">
      <c r="A6259"/>
    </row>
    <row r="6260" spans="1:1" x14ac:dyDescent="0.3">
      <c r="A6260"/>
    </row>
    <row r="6261" spans="1:1" x14ac:dyDescent="0.3">
      <c r="A6261"/>
    </row>
    <row r="6262" spans="1:1" x14ac:dyDescent="0.3">
      <c r="A6262"/>
    </row>
    <row r="6263" spans="1:1" x14ac:dyDescent="0.3">
      <c r="A6263"/>
    </row>
    <row r="6264" spans="1:1" x14ac:dyDescent="0.3">
      <c r="A6264"/>
    </row>
    <row r="6265" spans="1:1" x14ac:dyDescent="0.3">
      <c r="A6265"/>
    </row>
    <row r="6266" spans="1:1" x14ac:dyDescent="0.3">
      <c r="A6266"/>
    </row>
    <row r="6267" spans="1:1" x14ac:dyDescent="0.3">
      <c r="A6267"/>
    </row>
    <row r="6268" spans="1:1" x14ac:dyDescent="0.3">
      <c r="A6268"/>
    </row>
    <row r="6269" spans="1:1" x14ac:dyDescent="0.3">
      <c r="A6269"/>
    </row>
    <row r="6270" spans="1:1" x14ac:dyDescent="0.3">
      <c r="A6270"/>
    </row>
    <row r="6271" spans="1:1" x14ac:dyDescent="0.3">
      <c r="A6271"/>
    </row>
    <row r="6272" spans="1:1" x14ac:dyDescent="0.3">
      <c r="A6272"/>
    </row>
    <row r="6273" spans="1:1" x14ac:dyDescent="0.3">
      <c r="A6273"/>
    </row>
    <row r="6274" spans="1:1" x14ac:dyDescent="0.3">
      <c r="A6274"/>
    </row>
    <row r="6275" spans="1:1" x14ac:dyDescent="0.3">
      <c r="A6275"/>
    </row>
    <row r="6276" spans="1:1" x14ac:dyDescent="0.3">
      <c r="A6276"/>
    </row>
    <row r="6277" spans="1:1" x14ac:dyDescent="0.3">
      <c r="A6277"/>
    </row>
    <row r="6278" spans="1:1" x14ac:dyDescent="0.3">
      <c r="A6278"/>
    </row>
    <row r="6279" spans="1:1" x14ac:dyDescent="0.3">
      <c r="A6279"/>
    </row>
    <row r="6280" spans="1:1" x14ac:dyDescent="0.3">
      <c r="A6280"/>
    </row>
    <row r="6281" spans="1:1" x14ac:dyDescent="0.3">
      <c r="A6281"/>
    </row>
    <row r="6282" spans="1:1" x14ac:dyDescent="0.3">
      <c r="A6282"/>
    </row>
    <row r="6283" spans="1:1" x14ac:dyDescent="0.3">
      <c r="A6283"/>
    </row>
    <row r="6284" spans="1:1" x14ac:dyDescent="0.3">
      <c r="A6284"/>
    </row>
    <row r="6285" spans="1:1" x14ac:dyDescent="0.3">
      <c r="A6285"/>
    </row>
    <row r="6286" spans="1:1" x14ac:dyDescent="0.3">
      <c r="A6286"/>
    </row>
    <row r="6287" spans="1:1" x14ac:dyDescent="0.3">
      <c r="A6287"/>
    </row>
    <row r="6288" spans="1:1" x14ac:dyDescent="0.3">
      <c r="A6288"/>
    </row>
    <row r="6289" spans="1:1" x14ac:dyDescent="0.3">
      <c r="A6289"/>
    </row>
    <row r="6290" spans="1:1" x14ac:dyDescent="0.3">
      <c r="A6290"/>
    </row>
    <row r="6291" spans="1:1" x14ac:dyDescent="0.3">
      <c r="A6291"/>
    </row>
    <row r="6292" spans="1:1" x14ac:dyDescent="0.3">
      <c r="A6292"/>
    </row>
    <row r="6293" spans="1:1" x14ac:dyDescent="0.3">
      <c r="A6293"/>
    </row>
    <row r="6294" spans="1:1" x14ac:dyDescent="0.3">
      <c r="A6294"/>
    </row>
    <row r="6295" spans="1:1" x14ac:dyDescent="0.3">
      <c r="A6295"/>
    </row>
    <row r="6296" spans="1:1" x14ac:dyDescent="0.3">
      <c r="A6296"/>
    </row>
    <row r="6297" spans="1:1" x14ac:dyDescent="0.3">
      <c r="A6297"/>
    </row>
    <row r="6298" spans="1:1" x14ac:dyDescent="0.3">
      <c r="A6298"/>
    </row>
    <row r="6299" spans="1:1" x14ac:dyDescent="0.3">
      <c r="A6299"/>
    </row>
    <row r="6300" spans="1:1" x14ac:dyDescent="0.3">
      <c r="A6300"/>
    </row>
    <row r="6301" spans="1:1" x14ac:dyDescent="0.3">
      <c r="A6301"/>
    </row>
    <row r="6302" spans="1:1" x14ac:dyDescent="0.3">
      <c r="A6302"/>
    </row>
    <row r="6303" spans="1:1" x14ac:dyDescent="0.3">
      <c r="A6303"/>
    </row>
    <row r="6304" spans="1:1" x14ac:dyDescent="0.3">
      <c r="A6304"/>
    </row>
    <row r="6305" spans="1:1" x14ac:dyDescent="0.3">
      <c r="A6305"/>
    </row>
    <row r="6306" spans="1:1" x14ac:dyDescent="0.3">
      <c r="A6306"/>
    </row>
    <row r="6307" spans="1:1" x14ac:dyDescent="0.3">
      <c r="A6307"/>
    </row>
    <row r="6308" spans="1:1" x14ac:dyDescent="0.3">
      <c r="A6308"/>
    </row>
    <row r="6309" spans="1:1" x14ac:dyDescent="0.3">
      <c r="A6309"/>
    </row>
    <row r="6310" spans="1:1" x14ac:dyDescent="0.3">
      <c r="A6310"/>
    </row>
    <row r="6311" spans="1:1" x14ac:dyDescent="0.3">
      <c r="A6311"/>
    </row>
    <row r="6312" spans="1:1" x14ac:dyDescent="0.3">
      <c r="A6312"/>
    </row>
    <row r="6313" spans="1:1" x14ac:dyDescent="0.3">
      <c r="A6313"/>
    </row>
    <row r="6314" spans="1:1" x14ac:dyDescent="0.3">
      <c r="A6314"/>
    </row>
    <row r="6315" spans="1:1" x14ac:dyDescent="0.3">
      <c r="A6315"/>
    </row>
    <row r="6316" spans="1:1" x14ac:dyDescent="0.3">
      <c r="A6316"/>
    </row>
    <row r="6317" spans="1:1" x14ac:dyDescent="0.3">
      <c r="A6317"/>
    </row>
    <row r="6318" spans="1:1" x14ac:dyDescent="0.3">
      <c r="A6318"/>
    </row>
    <row r="6319" spans="1:1" x14ac:dyDescent="0.3">
      <c r="A6319"/>
    </row>
    <row r="6320" spans="1:1" x14ac:dyDescent="0.3">
      <c r="A6320"/>
    </row>
    <row r="6321" spans="1:1" x14ac:dyDescent="0.3">
      <c r="A6321"/>
    </row>
    <row r="6322" spans="1:1" x14ac:dyDescent="0.3">
      <c r="A6322"/>
    </row>
    <row r="6323" spans="1:1" x14ac:dyDescent="0.3">
      <c r="A6323"/>
    </row>
    <row r="6324" spans="1:1" x14ac:dyDescent="0.3">
      <c r="A6324"/>
    </row>
    <row r="6325" spans="1:1" x14ac:dyDescent="0.3">
      <c r="A6325"/>
    </row>
    <row r="6326" spans="1:1" x14ac:dyDescent="0.3">
      <c r="A6326"/>
    </row>
    <row r="6327" spans="1:1" x14ac:dyDescent="0.3">
      <c r="A6327"/>
    </row>
    <row r="6328" spans="1:1" x14ac:dyDescent="0.3">
      <c r="A6328"/>
    </row>
    <row r="6329" spans="1:1" x14ac:dyDescent="0.3">
      <c r="A6329"/>
    </row>
    <row r="6330" spans="1:1" x14ac:dyDescent="0.3">
      <c r="A6330"/>
    </row>
    <row r="6331" spans="1:1" x14ac:dyDescent="0.3">
      <c r="A6331"/>
    </row>
    <row r="6332" spans="1:1" x14ac:dyDescent="0.3">
      <c r="A6332"/>
    </row>
    <row r="6333" spans="1:1" x14ac:dyDescent="0.3">
      <c r="A6333"/>
    </row>
    <row r="6334" spans="1:1" x14ac:dyDescent="0.3">
      <c r="A6334"/>
    </row>
    <row r="6335" spans="1:1" x14ac:dyDescent="0.3">
      <c r="A6335"/>
    </row>
    <row r="6336" spans="1:1" x14ac:dyDescent="0.3">
      <c r="A6336"/>
    </row>
    <row r="6337" spans="1:1" x14ac:dyDescent="0.3">
      <c r="A6337"/>
    </row>
    <row r="6338" spans="1:1" x14ac:dyDescent="0.3">
      <c r="A6338"/>
    </row>
    <row r="6339" spans="1:1" x14ac:dyDescent="0.3">
      <c r="A6339"/>
    </row>
    <row r="6340" spans="1:1" x14ac:dyDescent="0.3">
      <c r="A6340"/>
    </row>
    <row r="6341" spans="1:1" x14ac:dyDescent="0.3">
      <c r="A6341"/>
    </row>
    <row r="6342" spans="1:1" x14ac:dyDescent="0.3">
      <c r="A6342"/>
    </row>
    <row r="6343" spans="1:1" x14ac:dyDescent="0.3">
      <c r="A6343"/>
    </row>
    <row r="6344" spans="1:1" x14ac:dyDescent="0.3">
      <c r="A6344"/>
    </row>
    <row r="6345" spans="1:1" x14ac:dyDescent="0.3">
      <c r="A6345"/>
    </row>
    <row r="6346" spans="1:1" x14ac:dyDescent="0.3">
      <c r="A6346"/>
    </row>
    <row r="6347" spans="1:1" x14ac:dyDescent="0.3">
      <c r="A6347"/>
    </row>
    <row r="6348" spans="1:1" x14ac:dyDescent="0.3">
      <c r="A6348"/>
    </row>
    <row r="6349" spans="1:1" x14ac:dyDescent="0.3">
      <c r="A6349"/>
    </row>
    <row r="6350" spans="1:1" x14ac:dyDescent="0.3">
      <c r="A6350"/>
    </row>
    <row r="6351" spans="1:1" x14ac:dyDescent="0.3">
      <c r="A6351"/>
    </row>
    <row r="6352" spans="1:1" x14ac:dyDescent="0.3">
      <c r="A6352"/>
    </row>
    <row r="6353" spans="1:1" x14ac:dyDescent="0.3">
      <c r="A6353"/>
    </row>
    <row r="6354" spans="1:1" x14ac:dyDescent="0.3">
      <c r="A6354"/>
    </row>
    <row r="6355" spans="1:1" x14ac:dyDescent="0.3">
      <c r="A6355"/>
    </row>
    <row r="6356" spans="1:1" x14ac:dyDescent="0.3">
      <c r="A6356"/>
    </row>
    <row r="6357" spans="1:1" x14ac:dyDescent="0.3">
      <c r="A6357"/>
    </row>
    <row r="6358" spans="1:1" x14ac:dyDescent="0.3">
      <c r="A6358"/>
    </row>
    <row r="6359" spans="1:1" x14ac:dyDescent="0.3">
      <c r="A6359"/>
    </row>
    <row r="6360" spans="1:1" x14ac:dyDescent="0.3">
      <c r="A6360"/>
    </row>
    <row r="6361" spans="1:1" x14ac:dyDescent="0.3">
      <c r="A6361"/>
    </row>
    <row r="6362" spans="1:1" x14ac:dyDescent="0.3">
      <c r="A6362"/>
    </row>
    <row r="6363" spans="1:1" x14ac:dyDescent="0.3">
      <c r="A6363"/>
    </row>
    <row r="6364" spans="1:1" x14ac:dyDescent="0.3">
      <c r="A6364"/>
    </row>
    <row r="6365" spans="1:1" x14ac:dyDescent="0.3">
      <c r="A6365"/>
    </row>
    <row r="6366" spans="1:1" x14ac:dyDescent="0.3">
      <c r="A6366"/>
    </row>
    <row r="6367" spans="1:1" x14ac:dyDescent="0.3">
      <c r="A6367"/>
    </row>
    <row r="6368" spans="1:1" x14ac:dyDescent="0.3">
      <c r="A6368"/>
    </row>
    <row r="6369" spans="1:1" x14ac:dyDescent="0.3">
      <c r="A6369"/>
    </row>
    <row r="6370" spans="1:1" x14ac:dyDescent="0.3">
      <c r="A6370"/>
    </row>
    <row r="6371" spans="1:1" x14ac:dyDescent="0.3">
      <c r="A6371"/>
    </row>
    <row r="6372" spans="1:1" x14ac:dyDescent="0.3">
      <c r="A6372"/>
    </row>
    <row r="6373" spans="1:1" x14ac:dyDescent="0.3">
      <c r="A6373"/>
    </row>
    <row r="6374" spans="1:1" x14ac:dyDescent="0.3">
      <c r="A6374"/>
    </row>
    <row r="6375" spans="1:1" x14ac:dyDescent="0.3">
      <c r="A6375"/>
    </row>
    <row r="6376" spans="1:1" x14ac:dyDescent="0.3">
      <c r="A6376"/>
    </row>
    <row r="6377" spans="1:1" x14ac:dyDescent="0.3">
      <c r="A6377"/>
    </row>
    <row r="6378" spans="1:1" x14ac:dyDescent="0.3">
      <c r="A6378"/>
    </row>
    <row r="6379" spans="1:1" x14ac:dyDescent="0.3">
      <c r="A6379"/>
    </row>
    <row r="6380" spans="1:1" x14ac:dyDescent="0.3">
      <c r="A6380"/>
    </row>
    <row r="6381" spans="1:1" x14ac:dyDescent="0.3">
      <c r="A6381"/>
    </row>
    <row r="6382" spans="1:1" x14ac:dyDescent="0.3">
      <c r="A6382"/>
    </row>
    <row r="6383" spans="1:1" x14ac:dyDescent="0.3">
      <c r="A6383"/>
    </row>
    <row r="6384" spans="1:1" x14ac:dyDescent="0.3">
      <c r="A6384"/>
    </row>
    <row r="6385" spans="1:1" x14ac:dyDescent="0.3">
      <c r="A6385"/>
    </row>
    <row r="6386" spans="1:1" x14ac:dyDescent="0.3">
      <c r="A6386"/>
    </row>
    <row r="6387" spans="1:1" x14ac:dyDescent="0.3">
      <c r="A6387"/>
    </row>
    <row r="6388" spans="1:1" x14ac:dyDescent="0.3">
      <c r="A6388"/>
    </row>
    <row r="6389" spans="1:1" x14ac:dyDescent="0.3">
      <c r="A6389"/>
    </row>
    <row r="6390" spans="1:1" x14ac:dyDescent="0.3">
      <c r="A6390"/>
    </row>
    <row r="6391" spans="1:1" x14ac:dyDescent="0.3">
      <c r="A6391"/>
    </row>
    <row r="6392" spans="1:1" x14ac:dyDescent="0.3">
      <c r="A6392"/>
    </row>
    <row r="6393" spans="1:1" x14ac:dyDescent="0.3">
      <c r="A6393"/>
    </row>
    <row r="6394" spans="1:1" x14ac:dyDescent="0.3">
      <c r="A6394"/>
    </row>
    <row r="6395" spans="1:1" x14ac:dyDescent="0.3">
      <c r="A6395"/>
    </row>
    <row r="6396" spans="1:1" x14ac:dyDescent="0.3">
      <c r="A6396"/>
    </row>
    <row r="6397" spans="1:1" x14ac:dyDescent="0.3">
      <c r="A6397"/>
    </row>
    <row r="6398" spans="1:1" x14ac:dyDescent="0.3">
      <c r="A6398"/>
    </row>
    <row r="6399" spans="1:1" x14ac:dyDescent="0.3">
      <c r="A6399"/>
    </row>
    <row r="6400" spans="1:1" x14ac:dyDescent="0.3">
      <c r="A6400"/>
    </row>
    <row r="6401" spans="1:1" x14ac:dyDescent="0.3">
      <c r="A6401"/>
    </row>
    <row r="6402" spans="1:1" x14ac:dyDescent="0.3">
      <c r="A6402"/>
    </row>
    <row r="6403" spans="1:1" x14ac:dyDescent="0.3">
      <c r="A6403"/>
    </row>
    <row r="6404" spans="1:1" x14ac:dyDescent="0.3">
      <c r="A6404"/>
    </row>
    <row r="6405" spans="1:1" x14ac:dyDescent="0.3">
      <c r="A6405"/>
    </row>
    <row r="6406" spans="1:1" x14ac:dyDescent="0.3">
      <c r="A6406"/>
    </row>
    <row r="6407" spans="1:1" x14ac:dyDescent="0.3">
      <c r="A6407"/>
    </row>
    <row r="6408" spans="1:1" x14ac:dyDescent="0.3">
      <c r="A6408"/>
    </row>
    <row r="6409" spans="1:1" x14ac:dyDescent="0.3">
      <c r="A6409"/>
    </row>
    <row r="6410" spans="1:1" x14ac:dyDescent="0.3">
      <c r="A6410"/>
    </row>
    <row r="6411" spans="1:1" x14ac:dyDescent="0.3">
      <c r="A6411"/>
    </row>
    <row r="6412" spans="1:1" x14ac:dyDescent="0.3">
      <c r="A6412"/>
    </row>
    <row r="6413" spans="1:1" x14ac:dyDescent="0.3">
      <c r="A6413"/>
    </row>
    <row r="6414" spans="1:1" x14ac:dyDescent="0.3">
      <c r="A6414"/>
    </row>
    <row r="6415" spans="1:1" x14ac:dyDescent="0.3">
      <c r="A6415"/>
    </row>
    <row r="6416" spans="1:1" x14ac:dyDescent="0.3">
      <c r="A6416"/>
    </row>
    <row r="6417" spans="1:1" x14ac:dyDescent="0.3">
      <c r="A6417"/>
    </row>
    <row r="6418" spans="1:1" x14ac:dyDescent="0.3">
      <c r="A6418"/>
    </row>
    <row r="6419" spans="1:1" x14ac:dyDescent="0.3">
      <c r="A6419"/>
    </row>
    <row r="6420" spans="1:1" x14ac:dyDescent="0.3">
      <c r="A6420"/>
    </row>
    <row r="6421" spans="1:1" x14ac:dyDescent="0.3">
      <c r="A6421"/>
    </row>
    <row r="6422" spans="1:1" x14ac:dyDescent="0.3">
      <c r="A6422"/>
    </row>
    <row r="6423" spans="1:1" x14ac:dyDescent="0.3">
      <c r="A6423"/>
    </row>
    <row r="6424" spans="1:1" x14ac:dyDescent="0.3">
      <c r="A6424"/>
    </row>
    <row r="6425" spans="1:1" x14ac:dyDescent="0.3">
      <c r="A6425"/>
    </row>
    <row r="6426" spans="1:1" x14ac:dyDescent="0.3">
      <c r="A6426"/>
    </row>
    <row r="6427" spans="1:1" x14ac:dyDescent="0.3">
      <c r="A6427"/>
    </row>
    <row r="6428" spans="1:1" x14ac:dyDescent="0.3">
      <c r="A6428"/>
    </row>
    <row r="6429" spans="1:1" x14ac:dyDescent="0.3">
      <c r="A6429"/>
    </row>
    <row r="6430" spans="1:1" x14ac:dyDescent="0.3">
      <c r="A6430"/>
    </row>
    <row r="6431" spans="1:1" x14ac:dyDescent="0.3">
      <c r="A6431"/>
    </row>
    <row r="6432" spans="1:1" x14ac:dyDescent="0.3">
      <c r="A6432"/>
    </row>
    <row r="6433" spans="1:1" x14ac:dyDescent="0.3">
      <c r="A6433"/>
    </row>
    <row r="6434" spans="1:1" x14ac:dyDescent="0.3">
      <c r="A6434"/>
    </row>
    <row r="6435" spans="1:1" x14ac:dyDescent="0.3">
      <c r="A6435"/>
    </row>
    <row r="6436" spans="1:1" x14ac:dyDescent="0.3">
      <c r="A6436"/>
    </row>
    <row r="6437" spans="1:1" x14ac:dyDescent="0.3">
      <c r="A6437"/>
    </row>
    <row r="6438" spans="1:1" x14ac:dyDescent="0.3">
      <c r="A6438"/>
    </row>
    <row r="6439" spans="1:1" x14ac:dyDescent="0.3">
      <c r="A6439"/>
    </row>
    <row r="6440" spans="1:1" x14ac:dyDescent="0.3">
      <c r="A6440"/>
    </row>
    <row r="6441" spans="1:1" x14ac:dyDescent="0.3">
      <c r="A6441"/>
    </row>
    <row r="6442" spans="1:1" x14ac:dyDescent="0.3">
      <c r="A6442"/>
    </row>
    <row r="6443" spans="1:1" x14ac:dyDescent="0.3">
      <c r="A6443"/>
    </row>
    <row r="6444" spans="1:1" x14ac:dyDescent="0.3">
      <c r="A6444"/>
    </row>
    <row r="6445" spans="1:1" x14ac:dyDescent="0.3">
      <c r="A6445"/>
    </row>
    <row r="6446" spans="1:1" x14ac:dyDescent="0.3">
      <c r="A6446"/>
    </row>
    <row r="6447" spans="1:1" x14ac:dyDescent="0.3">
      <c r="A6447"/>
    </row>
    <row r="6448" spans="1:1" x14ac:dyDescent="0.3">
      <c r="A6448"/>
    </row>
    <row r="6449" spans="1:1" x14ac:dyDescent="0.3">
      <c r="A6449"/>
    </row>
    <row r="6450" spans="1:1" x14ac:dyDescent="0.3">
      <c r="A6450"/>
    </row>
    <row r="6451" spans="1:1" x14ac:dyDescent="0.3">
      <c r="A6451"/>
    </row>
    <row r="6452" spans="1:1" x14ac:dyDescent="0.3">
      <c r="A6452"/>
    </row>
    <row r="6453" spans="1:1" x14ac:dyDescent="0.3">
      <c r="A6453"/>
    </row>
    <row r="6454" spans="1:1" x14ac:dyDescent="0.3">
      <c r="A6454"/>
    </row>
    <row r="6455" spans="1:1" x14ac:dyDescent="0.3">
      <c r="A6455"/>
    </row>
    <row r="6456" spans="1:1" x14ac:dyDescent="0.3">
      <c r="A6456"/>
    </row>
    <row r="6457" spans="1:1" x14ac:dyDescent="0.3">
      <c r="A6457"/>
    </row>
    <row r="6458" spans="1:1" x14ac:dyDescent="0.3">
      <c r="A6458"/>
    </row>
    <row r="6459" spans="1:1" x14ac:dyDescent="0.3">
      <c r="A6459"/>
    </row>
    <row r="6460" spans="1:1" x14ac:dyDescent="0.3">
      <c r="A6460"/>
    </row>
    <row r="6461" spans="1:1" x14ac:dyDescent="0.3">
      <c r="A6461"/>
    </row>
    <row r="6462" spans="1:1" x14ac:dyDescent="0.3">
      <c r="A6462"/>
    </row>
    <row r="6463" spans="1:1" x14ac:dyDescent="0.3">
      <c r="A6463"/>
    </row>
    <row r="6464" spans="1:1" x14ac:dyDescent="0.3">
      <c r="A6464"/>
    </row>
    <row r="6465" spans="1:1" x14ac:dyDescent="0.3">
      <c r="A6465"/>
    </row>
    <row r="6466" spans="1:1" x14ac:dyDescent="0.3">
      <c r="A6466"/>
    </row>
    <row r="6467" spans="1:1" x14ac:dyDescent="0.3">
      <c r="A6467"/>
    </row>
    <row r="6468" spans="1:1" x14ac:dyDescent="0.3">
      <c r="A6468"/>
    </row>
    <row r="6469" spans="1:1" x14ac:dyDescent="0.3">
      <c r="A6469"/>
    </row>
    <row r="6470" spans="1:1" x14ac:dyDescent="0.3">
      <c r="A6470"/>
    </row>
    <row r="6471" spans="1:1" x14ac:dyDescent="0.3">
      <c r="A6471"/>
    </row>
    <row r="6472" spans="1:1" x14ac:dyDescent="0.3">
      <c r="A6472"/>
    </row>
    <row r="6473" spans="1:1" x14ac:dyDescent="0.3">
      <c r="A6473"/>
    </row>
    <row r="6474" spans="1:1" x14ac:dyDescent="0.3">
      <c r="A6474"/>
    </row>
    <row r="6475" spans="1:1" x14ac:dyDescent="0.3">
      <c r="A6475"/>
    </row>
    <row r="6476" spans="1:1" x14ac:dyDescent="0.3">
      <c r="A6476"/>
    </row>
    <row r="6477" spans="1:1" x14ac:dyDescent="0.3">
      <c r="A6477"/>
    </row>
    <row r="6478" spans="1:1" x14ac:dyDescent="0.3">
      <c r="A6478"/>
    </row>
    <row r="6479" spans="1:1" x14ac:dyDescent="0.3">
      <c r="A6479"/>
    </row>
    <row r="6480" spans="1:1" x14ac:dyDescent="0.3">
      <c r="A6480"/>
    </row>
    <row r="6481" spans="1:1" x14ac:dyDescent="0.3">
      <c r="A6481"/>
    </row>
    <row r="6482" spans="1:1" x14ac:dyDescent="0.3">
      <c r="A6482"/>
    </row>
    <row r="6483" spans="1:1" x14ac:dyDescent="0.3">
      <c r="A6483"/>
    </row>
    <row r="6484" spans="1:1" x14ac:dyDescent="0.3">
      <c r="A6484"/>
    </row>
    <row r="6485" spans="1:1" x14ac:dyDescent="0.3">
      <c r="A6485"/>
    </row>
    <row r="6486" spans="1:1" x14ac:dyDescent="0.3">
      <c r="A6486"/>
    </row>
    <row r="6487" spans="1:1" x14ac:dyDescent="0.3">
      <c r="A6487"/>
    </row>
    <row r="6488" spans="1:1" x14ac:dyDescent="0.3">
      <c r="A6488"/>
    </row>
    <row r="6489" spans="1:1" x14ac:dyDescent="0.3">
      <c r="A6489"/>
    </row>
    <row r="6490" spans="1:1" x14ac:dyDescent="0.3">
      <c r="A6490"/>
    </row>
    <row r="6491" spans="1:1" x14ac:dyDescent="0.3">
      <c r="A6491"/>
    </row>
    <row r="6492" spans="1:1" x14ac:dyDescent="0.3">
      <c r="A6492"/>
    </row>
    <row r="6493" spans="1:1" x14ac:dyDescent="0.3">
      <c r="A6493"/>
    </row>
    <row r="6494" spans="1:1" x14ac:dyDescent="0.3">
      <c r="A6494"/>
    </row>
    <row r="6495" spans="1:1" x14ac:dyDescent="0.3">
      <c r="A6495"/>
    </row>
    <row r="6496" spans="1:1" x14ac:dyDescent="0.3">
      <c r="A6496"/>
    </row>
    <row r="6497" spans="1:1" x14ac:dyDescent="0.3">
      <c r="A6497"/>
    </row>
    <row r="6498" spans="1:1" x14ac:dyDescent="0.3">
      <c r="A6498"/>
    </row>
    <row r="6499" spans="1:1" x14ac:dyDescent="0.3">
      <c r="A6499"/>
    </row>
    <row r="6500" spans="1:1" x14ac:dyDescent="0.3">
      <c r="A6500"/>
    </row>
    <row r="6501" spans="1:1" x14ac:dyDescent="0.3">
      <c r="A6501"/>
    </row>
    <row r="6502" spans="1:1" x14ac:dyDescent="0.3">
      <c r="A6502"/>
    </row>
    <row r="6503" spans="1:1" x14ac:dyDescent="0.3">
      <c r="A6503"/>
    </row>
    <row r="6504" spans="1:1" x14ac:dyDescent="0.3">
      <c r="A6504"/>
    </row>
    <row r="6505" spans="1:1" x14ac:dyDescent="0.3">
      <c r="A6505"/>
    </row>
    <row r="6506" spans="1:1" x14ac:dyDescent="0.3">
      <c r="A6506"/>
    </row>
    <row r="6507" spans="1:1" x14ac:dyDescent="0.3">
      <c r="A6507"/>
    </row>
    <row r="6508" spans="1:1" x14ac:dyDescent="0.3">
      <c r="A6508"/>
    </row>
    <row r="6509" spans="1:1" x14ac:dyDescent="0.3">
      <c r="A6509"/>
    </row>
    <row r="6510" spans="1:1" x14ac:dyDescent="0.3">
      <c r="A6510"/>
    </row>
    <row r="6511" spans="1:1" x14ac:dyDescent="0.3">
      <c r="A6511"/>
    </row>
    <row r="6512" spans="1:1" x14ac:dyDescent="0.3">
      <c r="A6512"/>
    </row>
    <row r="6513" spans="1:1" x14ac:dyDescent="0.3">
      <c r="A6513"/>
    </row>
    <row r="6514" spans="1:1" x14ac:dyDescent="0.3">
      <c r="A6514"/>
    </row>
    <row r="6515" spans="1:1" x14ac:dyDescent="0.3">
      <c r="A6515"/>
    </row>
    <row r="6516" spans="1:1" x14ac:dyDescent="0.3">
      <c r="A6516"/>
    </row>
    <row r="6517" spans="1:1" x14ac:dyDescent="0.3">
      <c r="A6517"/>
    </row>
    <row r="6518" spans="1:1" x14ac:dyDescent="0.3">
      <c r="A6518"/>
    </row>
    <row r="6519" spans="1:1" x14ac:dyDescent="0.3">
      <c r="A6519"/>
    </row>
    <row r="6520" spans="1:1" x14ac:dyDescent="0.3">
      <c r="A6520"/>
    </row>
    <row r="6521" spans="1:1" x14ac:dyDescent="0.3">
      <c r="A6521"/>
    </row>
    <row r="6522" spans="1:1" x14ac:dyDescent="0.3">
      <c r="A6522"/>
    </row>
    <row r="6523" spans="1:1" x14ac:dyDescent="0.3">
      <c r="A6523"/>
    </row>
    <row r="6524" spans="1:1" x14ac:dyDescent="0.3">
      <c r="A6524"/>
    </row>
    <row r="6525" spans="1:1" x14ac:dyDescent="0.3">
      <c r="A6525"/>
    </row>
    <row r="6526" spans="1:1" x14ac:dyDescent="0.3">
      <c r="A6526"/>
    </row>
    <row r="6527" spans="1:1" x14ac:dyDescent="0.3">
      <c r="A6527"/>
    </row>
    <row r="6528" spans="1:1" x14ac:dyDescent="0.3">
      <c r="A6528"/>
    </row>
    <row r="6529" spans="1:1" x14ac:dyDescent="0.3">
      <c r="A6529"/>
    </row>
    <row r="6530" spans="1:1" x14ac:dyDescent="0.3">
      <c r="A6530"/>
    </row>
    <row r="6531" spans="1:1" x14ac:dyDescent="0.3">
      <c r="A6531"/>
    </row>
    <row r="6532" spans="1:1" x14ac:dyDescent="0.3">
      <c r="A6532"/>
    </row>
    <row r="6533" spans="1:1" x14ac:dyDescent="0.3">
      <c r="A6533"/>
    </row>
    <row r="6534" spans="1:1" x14ac:dyDescent="0.3">
      <c r="A6534"/>
    </row>
    <row r="6535" spans="1:1" x14ac:dyDescent="0.3">
      <c r="A6535"/>
    </row>
    <row r="6536" spans="1:1" x14ac:dyDescent="0.3">
      <c r="A6536"/>
    </row>
    <row r="6537" spans="1:1" x14ac:dyDescent="0.3">
      <c r="A6537"/>
    </row>
    <row r="6538" spans="1:1" x14ac:dyDescent="0.3">
      <c r="A6538"/>
    </row>
    <row r="6539" spans="1:1" x14ac:dyDescent="0.3">
      <c r="A6539"/>
    </row>
    <row r="6540" spans="1:1" x14ac:dyDescent="0.3">
      <c r="A6540"/>
    </row>
    <row r="6541" spans="1:1" x14ac:dyDescent="0.3">
      <c r="A6541"/>
    </row>
    <row r="6542" spans="1:1" x14ac:dyDescent="0.3">
      <c r="A6542"/>
    </row>
    <row r="6543" spans="1:1" x14ac:dyDescent="0.3">
      <c r="A6543"/>
    </row>
    <row r="6544" spans="1:1" x14ac:dyDescent="0.3">
      <c r="A6544"/>
    </row>
    <row r="6545" spans="1:1" x14ac:dyDescent="0.3">
      <c r="A6545"/>
    </row>
    <row r="6546" spans="1:1" x14ac:dyDescent="0.3">
      <c r="A6546"/>
    </row>
    <row r="6547" spans="1:1" x14ac:dyDescent="0.3">
      <c r="A6547"/>
    </row>
    <row r="6548" spans="1:1" x14ac:dyDescent="0.3">
      <c r="A6548"/>
    </row>
    <row r="6549" spans="1:1" x14ac:dyDescent="0.3">
      <c r="A6549"/>
    </row>
    <row r="6550" spans="1:1" x14ac:dyDescent="0.3">
      <c r="A6550"/>
    </row>
    <row r="6551" spans="1:1" x14ac:dyDescent="0.3">
      <c r="A6551"/>
    </row>
    <row r="6552" spans="1:1" x14ac:dyDescent="0.3">
      <c r="A6552"/>
    </row>
    <row r="6553" spans="1:1" x14ac:dyDescent="0.3">
      <c r="A6553"/>
    </row>
    <row r="6554" spans="1:1" x14ac:dyDescent="0.3">
      <c r="A6554"/>
    </row>
    <row r="6555" spans="1:1" x14ac:dyDescent="0.3">
      <c r="A6555"/>
    </row>
    <row r="6556" spans="1:1" x14ac:dyDescent="0.3">
      <c r="A6556"/>
    </row>
    <row r="6557" spans="1:1" x14ac:dyDescent="0.3">
      <c r="A6557"/>
    </row>
    <row r="6558" spans="1:1" x14ac:dyDescent="0.3">
      <c r="A6558"/>
    </row>
    <row r="6559" spans="1:1" x14ac:dyDescent="0.3">
      <c r="A6559"/>
    </row>
    <row r="6560" spans="1:1" x14ac:dyDescent="0.3">
      <c r="A6560"/>
    </row>
    <row r="6561" spans="1:1" x14ac:dyDescent="0.3">
      <c r="A6561"/>
    </row>
    <row r="6562" spans="1:1" x14ac:dyDescent="0.3">
      <c r="A6562"/>
    </row>
    <row r="6563" spans="1:1" x14ac:dyDescent="0.3">
      <c r="A6563"/>
    </row>
    <row r="6564" spans="1:1" x14ac:dyDescent="0.3">
      <c r="A6564"/>
    </row>
    <row r="6565" spans="1:1" x14ac:dyDescent="0.3">
      <c r="A6565"/>
    </row>
    <row r="6566" spans="1:1" x14ac:dyDescent="0.3">
      <c r="A6566"/>
    </row>
    <row r="6567" spans="1:1" x14ac:dyDescent="0.3">
      <c r="A6567"/>
    </row>
    <row r="6568" spans="1:1" x14ac:dyDescent="0.3">
      <c r="A6568"/>
    </row>
    <row r="6569" spans="1:1" x14ac:dyDescent="0.3">
      <c r="A6569"/>
    </row>
    <row r="6570" spans="1:1" x14ac:dyDescent="0.3">
      <c r="A6570"/>
    </row>
    <row r="6571" spans="1:1" x14ac:dyDescent="0.3">
      <c r="A6571"/>
    </row>
    <row r="6572" spans="1:1" x14ac:dyDescent="0.3">
      <c r="A6572"/>
    </row>
    <row r="6573" spans="1:1" x14ac:dyDescent="0.3">
      <c r="A6573"/>
    </row>
    <row r="6574" spans="1:1" x14ac:dyDescent="0.3">
      <c r="A6574"/>
    </row>
    <row r="6575" spans="1:1" x14ac:dyDescent="0.3">
      <c r="A6575"/>
    </row>
    <row r="6576" spans="1:1" x14ac:dyDescent="0.3">
      <c r="A6576"/>
    </row>
    <row r="6577" spans="1:1" x14ac:dyDescent="0.3">
      <c r="A6577"/>
    </row>
    <row r="6578" spans="1:1" x14ac:dyDescent="0.3">
      <c r="A6578"/>
    </row>
    <row r="6579" spans="1:1" x14ac:dyDescent="0.3">
      <c r="A6579"/>
    </row>
    <row r="6580" spans="1:1" x14ac:dyDescent="0.3">
      <c r="A6580"/>
    </row>
    <row r="6581" spans="1:1" x14ac:dyDescent="0.3">
      <c r="A6581"/>
    </row>
    <row r="6582" spans="1:1" x14ac:dyDescent="0.3">
      <c r="A6582"/>
    </row>
    <row r="6583" spans="1:1" x14ac:dyDescent="0.3">
      <c r="A6583"/>
    </row>
    <row r="6584" spans="1:1" x14ac:dyDescent="0.3">
      <c r="A6584"/>
    </row>
    <row r="6585" spans="1:1" x14ac:dyDescent="0.3">
      <c r="A6585"/>
    </row>
    <row r="6586" spans="1:1" x14ac:dyDescent="0.3">
      <c r="A6586"/>
    </row>
    <row r="6587" spans="1:1" x14ac:dyDescent="0.3">
      <c r="A6587"/>
    </row>
    <row r="6588" spans="1:1" x14ac:dyDescent="0.3">
      <c r="A6588"/>
    </row>
    <row r="6589" spans="1:1" x14ac:dyDescent="0.3">
      <c r="A6589"/>
    </row>
    <row r="6590" spans="1:1" x14ac:dyDescent="0.3">
      <c r="A6590"/>
    </row>
    <row r="6591" spans="1:1" x14ac:dyDescent="0.3">
      <c r="A6591"/>
    </row>
    <row r="6592" spans="1:1" x14ac:dyDescent="0.3">
      <c r="A6592"/>
    </row>
    <row r="6593" spans="1:1" x14ac:dyDescent="0.3">
      <c r="A6593"/>
    </row>
    <row r="6594" spans="1:1" x14ac:dyDescent="0.3">
      <c r="A6594"/>
    </row>
    <row r="6595" spans="1:1" x14ac:dyDescent="0.3">
      <c r="A6595"/>
    </row>
    <row r="6596" spans="1:1" x14ac:dyDescent="0.3">
      <c r="A6596"/>
    </row>
    <row r="6597" spans="1:1" x14ac:dyDescent="0.3">
      <c r="A6597"/>
    </row>
    <row r="6598" spans="1:1" x14ac:dyDescent="0.3">
      <c r="A6598"/>
    </row>
    <row r="6599" spans="1:1" x14ac:dyDescent="0.3">
      <c r="A6599"/>
    </row>
    <row r="6600" spans="1:1" x14ac:dyDescent="0.3">
      <c r="A6600"/>
    </row>
    <row r="6601" spans="1:1" x14ac:dyDescent="0.3">
      <c r="A6601"/>
    </row>
    <row r="6602" spans="1:1" x14ac:dyDescent="0.3">
      <c r="A6602"/>
    </row>
    <row r="6603" spans="1:1" x14ac:dyDescent="0.3">
      <c r="A6603"/>
    </row>
    <row r="6604" spans="1:1" x14ac:dyDescent="0.3">
      <c r="A6604"/>
    </row>
    <row r="6605" spans="1:1" x14ac:dyDescent="0.3">
      <c r="A6605"/>
    </row>
    <row r="6606" spans="1:1" x14ac:dyDescent="0.3">
      <c r="A6606"/>
    </row>
    <row r="6607" spans="1:1" x14ac:dyDescent="0.3">
      <c r="A6607"/>
    </row>
    <row r="6608" spans="1:1" x14ac:dyDescent="0.3">
      <c r="A6608"/>
    </row>
    <row r="6609" spans="1:1" x14ac:dyDescent="0.3">
      <c r="A6609"/>
    </row>
    <row r="6610" spans="1:1" x14ac:dyDescent="0.3">
      <c r="A6610"/>
    </row>
    <row r="6611" spans="1:1" x14ac:dyDescent="0.3">
      <c r="A6611"/>
    </row>
    <row r="6612" spans="1:1" x14ac:dyDescent="0.3">
      <c r="A6612"/>
    </row>
    <row r="6613" spans="1:1" x14ac:dyDescent="0.3">
      <c r="A6613"/>
    </row>
    <row r="6614" spans="1:1" x14ac:dyDescent="0.3">
      <c r="A6614"/>
    </row>
    <row r="6615" spans="1:1" x14ac:dyDescent="0.3">
      <c r="A6615"/>
    </row>
    <row r="6616" spans="1:1" x14ac:dyDescent="0.3">
      <c r="A6616"/>
    </row>
    <row r="6617" spans="1:1" x14ac:dyDescent="0.3">
      <c r="A6617"/>
    </row>
    <row r="6618" spans="1:1" x14ac:dyDescent="0.3">
      <c r="A6618"/>
    </row>
    <row r="6619" spans="1:1" x14ac:dyDescent="0.3">
      <c r="A6619"/>
    </row>
    <row r="6620" spans="1:1" x14ac:dyDescent="0.3">
      <c r="A6620"/>
    </row>
    <row r="6621" spans="1:1" x14ac:dyDescent="0.3">
      <c r="A6621"/>
    </row>
    <row r="6622" spans="1:1" x14ac:dyDescent="0.3">
      <c r="A6622"/>
    </row>
    <row r="6623" spans="1:1" x14ac:dyDescent="0.3">
      <c r="A6623"/>
    </row>
    <row r="6624" spans="1:1" x14ac:dyDescent="0.3">
      <c r="A6624"/>
    </row>
    <row r="6625" spans="1:1" x14ac:dyDescent="0.3">
      <c r="A6625"/>
    </row>
    <row r="6626" spans="1:1" x14ac:dyDescent="0.3">
      <c r="A6626"/>
    </row>
    <row r="6627" spans="1:1" x14ac:dyDescent="0.3">
      <c r="A6627"/>
    </row>
    <row r="6628" spans="1:1" x14ac:dyDescent="0.3">
      <c r="A6628"/>
    </row>
    <row r="6629" spans="1:1" x14ac:dyDescent="0.3">
      <c r="A6629"/>
    </row>
    <row r="6630" spans="1:1" x14ac:dyDescent="0.3">
      <c r="A6630"/>
    </row>
    <row r="6631" spans="1:1" x14ac:dyDescent="0.3">
      <c r="A6631"/>
    </row>
    <row r="6632" spans="1:1" x14ac:dyDescent="0.3">
      <c r="A6632"/>
    </row>
    <row r="6633" spans="1:1" x14ac:dyDescent="0.3">
      <c r="A6633"/>
    </row>
    <row r="6634" spans="1:1" x14ac:dyDescent="0.3">
      <c r="A6634"/>
    </row>
    <row r="6635" spans="1:1" x14ac:dyDescent="0.3">
      <c r="A6635"/>
    </row>
    <row r="6636" spans="1:1" x14ac:dyDescent="0.3">
      <c r="A6636"/>
    </row>
    <row r="6637" spans="1:1" x14ac:dyDescent="0.3">
      <c r="A6637"/>
    </row>
    <row r="6638" spans="1:1" x14ac:dyDescent="0.3">
      <c r="A6638"/>
    </row>
    <row r="6639" spans="1:1" x14ac:dyDescent="0.3">
      <c r="A6639"/>
    </row>
    <row r="6640" spans="1:1" x14ac:dyDescent="0.3">
      <c r="A6640"/>
    </row>
    <row r="6641" spans="1:1" x14ac:dyDescent="0.3">
      <c r="A6641"/>
    </row>
    <row r="6642" spans="1:1" x14ac:dyDescent="0.3">
      <c r="A6642"/>
    </row>
    <row r="6643" spans="1:1" x14ac:dyDescent="0.3">
      <c r="A6643"/>
    </row>
    <row r="6644" spans="1:1" x14ac:dyDescent="0.3">
      <c r="A6644"/>
    </row>
    <row r="6645" spans="1:1" x14ac:dyDescent="0.3">
      <c r="A6645"/>
    </row>
    <row r="6646" spans="1:1" x14ac:dyDescent="0.3">
      <c r="A6646"/>
    </row>
    <row r="6647" spans="1:1" x14ac:dyDescent="0.3">
      <c r="A6647"/>
    </row>
    <row r="6648" spans="1:1" x14ac:dyDescent="0.3">
      <c r="A6648"/>
    </row>
    <row r="6649" spans="1:1" x14ac:dyDescent="0.3">
      <c r="A6649"/>
    </row>
    <row r="6650" spans="1:1" x14ac:dyDescent="0.3">
      <c r="A6650"/>
    </row>
    <row r="6651" spans="1:1" x14ac:dyDescent="0.3">
      <c r="A6651"/>
    </row>
    <row r="6652" spans="1:1" x14ac:dyDescent="0.3">
      <c r="A6652"/>
    </row>
    <row r="6653" spans="1:1" x14ac:dyDescent="0.3">
      <c r="A6653"/>
    </row>
    <row r="6654" spans="1:1" x14ac:dyDescent="0.3">
      <c r="A6654"/>
    </row>
    <row r="6655" spans="1:1" x14ac:dyDescent="0.3">
      <c r="A6655"/>
    </row>
    <row r="6656" spans="1:1" x14ac:dyDescent="0.3">
      <c r="A6656"/>
    </row>
    <row r="6657" spans="1:1" x14ac:dyDescent="0.3">
      <c r="A6657"/>
    </row>
    <row r="6658" spans="1:1" x14ac:dyDescent="0.3">
      <c r="A6658"/>
    </row>
    <row r="6659" spans="1:1" x14ac:dyDescent="0.3">
      <c r="A6659"/>
    </row>
    <row r="6660" spans="1:1" x14ac:dyDescent="0.3">
      <c r="A6660"/>
    </row>
    <row r="6661" spans="1:1" x14ac:dyDescent="0.3">
      <c r="A6661"/>
    </row>
    <row r="6662" spans="1:1" x14ac:dyDescent="0.3">
      <c r="A6662"/>
    </row>
    <row r="6663" spans="1:1" x14ac:dyDescent="0.3">
      <c r="A6663"/>
    </row>
    <row r="6664" spans="1:1" x14ac:dyDescent="0.3">
      <c r="A6664"/>
    </row>
    <row r="6665" spans="1:1" x14ac:dyDescent="0.3">
      <c r="A6665"/>
    </row>
    <row r="6666" spans="1:1" x14ac:dyDescent="0.3">
      <c r="A6666"/>
    </row>
    <row r="6667" spans="1:1" x14ac:dyDescent="0.3">
      <c r="A6667"/>
    </row>
    <row r="6668" spans="1:1" x14ac:dyDescent="0.3">
      <c r="A6668"/>
    </row>
    <row r="6669" spans="1:1" x14ac:dyDescent="0.3">
      <c r="A6669"/>
    </row>
    <row r="6670" spans="1:1" x14ac:dyDescent="0.3">
      <c r="A6670"/>
    </row>
    <row r="6671" spans="1:1" x14ac:dyDescent="0.3">
      <c r="A6671"/>
    </row>
    <row r="6672" spans="1:1" x14ac:dyDescent="0.3">
      <c r="A6672"/>
    </row>
    <row r="6673" spans="1:1" x14ac:dyDescent="0.3">
      <c r="A6673"/>
    </row>
    <row r="6674" spans="1:1" x14ac:dyDescent="0.3">
      <c r="A6674"/>
    </row>
    <row r="6675" spans="1:1" x14ac:dyDescent="0.3">
      <c r="A6675"/>
    </row>
    <row r="6676" spans="1:1" x14ac:dyDescent="0.3">
      <c r="A6676"/>
    </row>
    <row r="6677" spans="1:1" x14ac:dyDescent="0.3">
      <c r="A6677"/>
    </row>
    <row r="6678" spans="1:1" x14ac:dyDescent="0.3">
      <c r="A6678"/>
    </row>
    <row r="6679" spans="1:1" x14ac:dyDescent="0.3">
      <c r="A6679"/>
    </row>
    <row r="6680" spans="1:1" x14ac:dyDescent="0.3">
      <c r="A6680"/>
    </row>
    <row r="6681" spans="1:1" x14ac:dyDescent="0.3">
      <c r="A6681"/>
    </row>
    <row r="6682" spans="1:1" x14ac:dyDescent="0.3">
      <c r="A6682"/>
    </row>
    <row r="6683" spans="1:1" x14ac:dyDescent="0.3">
      <c r="A6683"/>
    </row>
    <row r="6684" spans="1:1" x14ac:dyDescent="0.3">
      <c r="A6684"/>
    </row>
    <row r="6685" spans="1:1" x14ac:dyDescent="0.3">
      <c r="A6685"/>
    </row>
    <row r="6686" spans="1:1" x14ac:dyDescent="0.3">
      <c r="A6686"/>
    </row>
    <row r="6687" spans="1:1" x14ac:dyDescent="0.3">
      <c r="A6687"/>
    </row>
    <row r="6688" spans="1:1" x14ac:dyDescent="0.3">
      <c r="A6688"/>
    </row>
    <row r="6689" spans="1:1" x14ac:dyDescent="0.3">
      <c r="A6689"/>
    </row>
    <row r="6690" spans="1:1" x14ac:dyDescent="0.3">
      <c r="A6690"/>
    </row>
    <row r="6691" spans="1:1" x14ac:dyDescent="0.3">
      <c r="A6691"/>
    </row>
    <row r="6692" spans="1:1" x14ac:dyDescent="0.3">
      <c r="A6692"/>
    </row>
    <row r="6693" spans="1:1" x14ac:dyDescent="0.3">
      <c r="A6693"/>
    </row>
    <row r="6694" spans="1:1" x14ac:dyDescent="0.3">
      <c r="A6694"/>
    </row>
    <row r="6695" spans="1:1" x14ac:dyDescent="0.3">
      <c r="A6695"/>
    </row>
    <row r="6696" spans="1:1" x14ac:dyDescent="0.3">
      <c r="A6696"/>
    </row>
    <row r="6697" spans="1:1" x14ac:dyDescent="0.3">
      <c r="A6697"/>
    </row>
    <row r="6698" spans="1:1" x14ac:dyDescent="0.3">
      <c r="A6698"/>
    </row>
    <row r="6699" spans="1:1" x14ac:dyDescent="0.3">
      <c r="A6699"/>
    </row>
    <row r="6700" spans="1:1" x14ac:dyDescent="0.3">
      <c r="A6700"/>
    </row>
    <row r="6701" spans="1:1" x14ac:dyDescent="0.3">
      <c r="A6701"/>
    </row>
    <row r="6702" spans="1:1" x14ac:dyDescent="0.3">
      <c r="A6702"/>
    </row>
    <row r="6703" spans="1:1" x14ac:dyDescent="0.3">
      <c r="A6703"/>
    </row>
    <row r="6704" spans="1:1" x14ac:dyDescent="0.3">
      <c r="A6704"/>
    </row>
    <row r="6705" spans="1:1" x14ac:dyDescent="0.3">
      <c r="A6705"/>
    </row>
    <row r="6706" spans="1:1" x14ac:dyDescent="0.3">
      <c r="A6706"/>
    </row>
    <row r="6707" spans="1:1" x14ac:dyDescent="0.3">
      <c r="A6707"/>
    </row>
    <row r="6708" spans="1:1" x14ac:dyDescent="0.3">
      <c r="A6708"/>
    </row>
    <row r="6709" spans="1:1" x14ac:dyDescent="0.3">
      <c r="A6709"/>
    </row>
    <row r="6710" spans="1:1" x14ac:dyDescent="0.3">
      <c r="A6710"/>
    </row>
    <row r="6711" spans="1:1" x14ac:dyDescent="0.3">
      <c r="A6711"/>
    </row>
    <row r="6712" spans="1:1" x14ac:dyDescent="0.3">
      <c r="A6712"/>
    </row>
    <row r="6713" spans="1:1" x14ac:dyDescent="0.3">
      <c r="A6713"/>
    </row>
    <row r="6714" spans="1:1" x14ac:dyDescent="0.3">
      <c r="A6714"/>
    </row>
    <row r="6715" spans="1:1" x14ac:dyDescent="0.3">
      <c r="A6715"/>
    </row>
    <row r="6716" spans="1:1" x14ac:dyDescent="0.3">
      <c r="A6716"/>
    </row>
    <row r="6717" spans="1:1" x14ac:dyDescent="0.3">
      <c r="A6717"/>
    </row>
    <row r="6718" spans="1:1" x14ac:dyDescent="0.3">
      <c r="A6718"/>
    </row>
    <row r="6719" spans="1:1" x14ac:dyDescent="0.3">
      <c r="A6719"/>
    </row>
    <row r="6720" spans="1:1" x14ac:dyDescent="0.3">
      <c r="A6720"/>
    </row>
    <row r="6721" spans="1:1" x14ac:dyDescent="0.3">
      <c r="A6721"/>
    </row>
    <row r="6722" spans="1:1" x14ac:dyDescent="0.3">
      <c r="A6722"/>
    </row>
    <row r="6723" spans="1:1" x14ac:dyDescent="0.3">
      <c r="A6723"/>
    </row>
    <row r="6724" spans="1:1" x14ac:dyDescent="0.3">
      <c r="A6724"/>
    </row>
    <row r="6725" spans="1:1" x14ac:dyDescent="0.3">
      <c r="A6725"/>
    </row>
    <row r="6726" spans="1:1" x14ac:dyDescent="0.3">
      <c r="A6726"/>
    </row>
    <row r="6727" spans="1:1" x14ac:dyDescent="0.3">
      <c r="A6727"/>
    </row>
    <row r="6728" spans="1:1" x14ac:dyDescent="0.3">
      <c r="A6728"/>
    </row>
    <row r="6729" spans="1:1" x14ac:dyDescent="0.3">
      <c r="A6729"/>
    </row>
    <row r="6730" spans="1:1" x14ac:dyDescent="0.3">
      <c r="A6730"/>
    </row>
    <row r="6731" spans="1:1" x14ac:dyDescent="0.3">
      <c r="A6731"/>
    </row>
    <row r="6732" spans="1:1" x14ac:dyDescent="0.3">
      <c r="A6732"/>
    </row>
    <row r="6733" spans="1:1" x14ac:dyDescent="0.3">
      <c r="A6733"/>
    </row>
    <row r="6734" spans="1:1" x14ac:dyDescent="0.3">
      <c r="A6734"/>
    </row>
    <row r="6735" spans="1:1" x14ac:dyDescent="0.3">
      <c r="A6735"/>
    </row>
    <row r="6736" spans="1:1" x14ac:dyDescent="0.3">
      <c r="A6736"/>
    </row>
    <row r="6737" spans="1:1" x14ac:dyDescent="0.3">
      <c r="A6737"/>
    </row>
    <row r="6738" spans="1:1" x14ac:dyDescent="0.3">
      <c r="A6738"/>
    </row>
    <row r="6739" spans="1:1" x14ac:dyDescent="0.3">
      <c r="A6739"/>
    </row>
    <row r="6740" spans="1:1" x14ac:dyDescent="0.3">
      <c r="A6740"/>
    </row>
    <row r="6741" spans="1:1" x14ac:dyDescent="0.3">
      <c r="A6741"/>
    </row>
    <row r="6742" spans="1:1" x14ac:dyDescent="0.3">
      <c r="A6742"/>
    </row>
    <row r="6743" spans="1:1" x14ac:dyDescent="0.3">
      <c r="A6743"/>
    </row>
    <row r="6744" spans="1:1" x14ac:dyDescent="0.3">
      <c r="A6744"/>
    </row>
    <row r="6745" spans="1:1" x14ac:dyDescent="0.3">
      <c r="A6745"/>
    </row>
    <row r="6746" spans="1:1" x14ac:dyDescent="0.3">
      <c r="A6746"/>
    </row>
    <row r="6747" spans="1:1" x14ac:dyDescent="0.3">
      <c r="A6747"/>
    </row>
    <row r="6748" spans="1:1" x14ac:dyDescent="0.3">
      <c r="A6748"/>
    </row>
    <row r="6749" spans="1:1" x14ac:dyDescent="0.3">
      <c r="A6749"/>
    </row>
    <row r="6750" spans="1:1" x14ac:dyDescent="0.3">
      <c r="A6750"/>
    </row>
    <row r="6751" spans="1:1" x14ac:dyDescent="0.3">
      <c r="A6751"/>
    </row>
    <row r="6752" spans="1:1" x14ac:dyDescent="0.3">
      <c r="A6752"/>
    </row>
    <row r="6753" spans="1:1" x14ac:dyDescent="0.3">
      <c r="A6753"/>
    </row>
    <row r="6754" spans="1:1" x14ac:dyDescent="0.3">
      <c r="A6754"/>
    </row>
    <row r="6755" spans="1:1" x14ac:dyDescent="0.3">
      <c r="A6755"/>
    </row>
    <row r="6756" spans="1:1" x14ac:dyDescent="0.3">
      <c r="A6756"/>
    </row>
    <row r="6757" spans="1:1" x14ac:dyDescent="0.3">
      <c r="A6757"/>
    </row>
    <row r="6758" spans="1:1" x14ac:dyDescent="0.3">
      <c r="A6758"/>
    </row>
    <row r="6759" spans="1:1" x14ac:dyDescent="0.3">
      <c r="A6759"/>
    </row>
    <row r="6760" spans="1:1" x14ac:dyDescent="0.3">
      <c r="A6760"/>
    </row>
    <row r="6761" spans="1:1" x14ac:dyDescent="0.3">
      <c r="A6761"/>
    </row>
    <row r="6762" spans="1:1" x14ac:dyDescent="0.3">
      <c r="A6762"/>
    </row>
    <row r="6763" spans="1:1" x14ac:dyDescent="0.3">
      <c r="A6763"/>
    </row>
    <row r="6764" spans="1:1" x14ac:dyDescent="0.3">
      <c r="A6764"/>
    </row>
    <row r="6765" spans="1:1" x14ac:dyDescent="0.3">
      <c r="A6765"/>
    </row>
    <row r="6766" spans="1:1" x14ac:dyDescent="0.3">
      <c r="A6766"/>
    </row>
    <row r="6767" spans="1:1" x14ac:dyDescent="0.3">
      <c r="A6767"/>
    </row>
    <row r="6768" spans="1:1" x14ac:dyDescent="0.3">
      <c r="A6768"/>
    </row>
    <row r="6769" spans="1:1" x14ac:dyDescent="0.3">
      <c r="A6769"/>
    </row>
    <row r="6770" spans="1:1" x14ac:dyDescent="0.3">
      <c r="A6770"/>
    </row>
    <row r="6771" spans="1:1" x14ac:dyDescent="0.3">
      <c r="A6771"/>
    </row>
    <row r="6772" spans="1:1" x14ac:dyDescent="0.3">
      <c r="A6772"/>
    </row>
    <row r="6773" spans="1:1" x14ac:dyDescent="0.3">
      <c r="A6773"/>
    </row>
    <row r="6774" spans="1:1" x14ac:dyDescent="0.3">
      <c r="A6774"/>
    </row>
    <row r="6775" spans="1:1" x14ac:dyDescent="0.3">
      <c r="A6775"/>
    </row>
    <row r="6776" spans="1:1" x14ac:dyDescent="0.3">
      <c r="A6776"/>
    </row>
    <row r="6777" spans="1:1" x14ac:dyDescent="0.3">
      <c r="A6777"/>
    </row>
    <row r="6778" spans="1:1" x14ac:dyDescent="0.3">
      <c r="A6778"/>
    </row>
    <row r="6779" spans="1:1" x14ac:dyDescent="0.3">
      <c r="A6779"/>
    </row>
    <row r="6780" spans="1:1" x14ac:dyDescent="0.3">
      <c r="A6780"/>
    </row>
    <row r="6781" spans="1:1" x14ac:dyDescent="0.3">
      <c r="A6781"/>
    </row>
    <row r="6782" spans="1:1" x14ac:dyDescent="0.3">
      <c r="A6782"/>
    </row>
    <row r="6783" spans="1:1" x14ac:dyDescent="0.3">
      <c r="A6783"/>
    </row>
    <row r="6784" spans="1:1" x14ac:dyDescent="0.3">
      <c r="A6784"/>
    </row>
    <row r="6785" spans="1:1" x14ac:dyDescent="0.3">
      <c r="A6785"/>
    </row>
    <row r="6786" spans="1:1" x14ac:dyDescent="0.3">
      <c r="A6786"/>
    </row>
    <row r="6787" spans="1:1" x14ac:dyDescent="0.3">
      <c r="A6787"/>
    </row>
    <row r="6788" spans="1:1" x14ac:dyDescent="0.3">
      <c r="A6788"/>
    </row>
    <row r="6789" spans="1:1" x14ac:dyDescent="0.3">
      <c r="A6789"/>
    </row>
    <row r="6790" spans="1:1" x14ac:dyDescent="0.3">
      <c r="A6790"/>
    </row>
    <row r="6791" spans="1:1" x14ac:dyDescent="0.3">
      <c r="A6791"/>
    </row>
    <row r="6792" spans="1:1" x14ac:dyDescent="0.3">
      <c r="A6792"/>
    </row>
    <row r="6793" spans="1:1" x14ac:dyDescent="0.3">
      <c r="A6793"/>
    </row>
    <row r="6794" spans="1:1" x14ac:dyDescent="0.3">
      <c r="A6794"/>
    </row>
    <row r="6795" spans="1:1" x14ac:dyDescent="0.3">
      <c r="A6795"/>
    </row>
    <row r="6796" spans="1:1" x14ac:dyDescent="0.3">
      <c r="A6796"/>
    </row>
    <row r="6797" spans="1:1" x14ac:dyDescent="0.3">
      <c r="A6797"/>
    </row>
    <row r="6798" spans="1:1" x14ac:dyDescent="0.3">
      <c r="A6798"/>
    </row>
    <row r="6799" spans="1:1" x14ac:dyDescent="0.3">
      <c r="A6799"/>
    </row>
    <row r="6800" spans="1:1" x14ac:dyDescent="0.3">
      <c r="A6800"/>
    </row>
    <row r="6801" spans="1:1" x14ac:dyDescent="0.3">
      <c r="A6801"/>
    </row>
    <row r="6802" spans="1:1" x14ac:dyDescent="0.3">
      <c r="A6802"/>
    </row>
    <row r="6803" spans="1:1" x14ac:dyDescent="0.3">
      <c r="A6803"/>
    </row>
    <row r="6804" spans="1:1" x14ac:dyDescent="0.3">
      <c r="A6804"/>
    </row>
    <row r="6805" spans="1:1" x14ac:dyDescent="0.3">
      <c r="A6805"/>
    </row>
    <row r="6806" spans="1:1" x14ac:dyDescent="0.3">
      <c r="A6806"/>
    </row>
    <row r="6807" spans="1:1" x14ac:dyDescent="0.3">
      <c r="A6807"/>
    </row>
    <row r="6808" spans="1:1" x14ac:dyDescent="0.3">
      <c r="A6808"/>
    </row>
    <row r="6809" spans="1:1" x14ac:dyDescent="0.3">
      <c r="A6809"/>
    </row>
    <row r="6810" spans="1:1" x14ac:dyDescent="0.3">
      <c r="A6810"/>
    </row>
    <row r="6811" spans="1:1" x14ac:dyDescent="0.3">
      <c r="A6811"/>
    </row>
    <row r="6812" spans="1:1" x14ac:dyDescent="0.3">
      <c r="A6812"/>
    </row>
    <row r="6813" spans="1:1" x14ac:dyDescent="0.3">
      <c r="A6813"/>
    </row>
    <row r="6814" spans="1:1" x14ac:dyDescent="0.3">
      <c r="A6814"/>
    </row>
    <row r="6815" spans="1:1" x14ac:dyDescent="0.3">
      <c r="A6815"/>
    </row>
    <row r="6816" spans="1:1" x14ac:dyDescent="0.3">
      <c r="A6816"/>
    </row>
    <row r="6817" spans="1:1" x14ac:dyDescent="0.3">
      <c r="A6817"/>
    </row>
    <row r="6818" spans="1:1" x14ac:dyDescent="0.3">
      <c r="A6818"/>
    </row>
    <row r="6819" spans="1:1" x14ac:dyDescent="0.3">
      <c r="A6819"/>
    </row>
    <row r="6820" spans="1:1" x14ac:dyDescent="0.3">
      <c r="A6820"/>
    </row>
    <row r="6821" spans="1:1" x14ac:dyDescent="0.3">
      <c r="A6821"/>
    </row>
    <row r="6822" spans="1:1" x14ac:dyDescent="0.3">
      <c r="A6822"/>
    </row>
    <row r="6823" spans="1:1" x14ac:dyDescent="0.3">
      <c r="A6823"/>
    </row>
    <row r="6824" spans="1:1" x14ac:dyDescent="0.3">
      <c r="A6824"/>
    </row>
    <row r="6825" spans="1:1" x14ac:dyDescent="0.3">
      <c r="A6825"/>
    </row>
    <row r="6826" spans="1:1" x14ac:dyDescent="0.3">
      <c r="A6826"/>
    </row>
    <row r="6827" spans="1:1" x14ac:dyDescent="0.3">
      <c r="A6827"/>
    </row>
    <row r="6828" spans="1:1" x14ac:dyDescent="0.3">
      <c r="A6828"/>
    </row>
    <row r="6829" spans="1:1" x14ac:dyDescent="0.3">
      <c r="A6829"/>
    </row>
    <row r="6830" spans="1:1" x14ac:dyDescent="0.3">
      <c r="A6830"/>
    </row>
    <row r="6831" spans="1:1" x14ac:dyDescent="0.3">
      <c r="A6831"/>
    </row>
    <row r="6832" spans="1:1" x14ac:dyDescent="0.3">
      <c r="A6832"/>
    </row>
    <row r="6833" spans="1:1" x14ac:dyDescent="0.3">
      <c r="A6833"/>
    </row>
    <row r="6834" spans="1:1" x14ac:dyDescent="0.3">
      <c r="A6834"/>
    </row>
    <row r="6835" spans="1:1" x14ac:dyDescent="0.3">
      <c r="A6835"/>
    </row>
    <row r="6836" spans="1:1" x14ac:dyDescent="0.3">
      <c r="A6836"/>
    </row>
    <row r="6837" spans="1:1" x14ac:dyDescent="0.3">
      <c r="A6837"/>
    </row>
    <row r="6838" spans="1:1" x14ac:dyDescent="0.3">
      <c r="A6838"/>
    </row>
    <row r="6839" spans="1:1" x14ac:dyDescent="0.3">
      <c r="A6839"/>
    </row>
    <row r="6840" spans="1:1" x14ac:dyDescent="0.3">
      <c r="A6840"/>
    </row>
    <row r="6841" spans="1:1" x14ac:dyDescent="0.3">
      <c r="A6841"/>
    </row>
    <row r="6842" spans="1:1" x14ac:dyDescent="0.3">
      <c r="A6842"/>
    </row>
    <row r="6843" spans="1:1" x14ac:dyDescent="0.3">
      <c r="A6843"/>
    </row>
    <row r="6844" spans="1:1" x14ac:dyDescent="0.3">
      <c r="A6844"/>
    </row>
    <row r="6845" spans="1:1" x14ac:dyDescent="0.3">
      <c r="A6845"/>
    </row>
    <row r="6846" spans="1:1" x14ac:dyDescent="0.3">
      <c r="A6846"/>
    </row>
    <row r="6847" spans="1:1" x14ac:dyDescent="0.3">
      <c r="A6847"/>
    </row>
    <row r="6848" spans="1:1" x14ac:dyDescent="0.3">
      <c r="A6848"/>
    </row>
    <row r="6849" spans="1:1" x14ac:dyDescent="0.3">
      <c r="A6849"/>
    </row>
    <row r="6850" spans="1:1" x14ac:dyDescent="0.3">
      <c r="A6850"/>
    </row>
    <row r="6851" spans="1:1" x14ac:dyDescent="0.3">
      <c r="A6851"/>
    </row>
    <row r="6852" spans="1:1" x14ac:dyDescent="0.3">
      <c r="A6852"/>
    </row>
    <row r="6853" spans="1:1" x14ac:dyDescent="0.3">
      <c r="A6853"/>
    </row>
    <row r="6854" spans="1:1" x14ac:dyDescent="0.3">
      <c r="A6854"/>
    </row>
    <row r="6855" spans="1:1" x14ac:dyDescent="0.3">
      <c r="A6855"/>
    </row>
    <row r="6856" spans="1:1" x14ac:dyDescent="0.3">
      <c r="A6856"/>
    </row>
    <row r="6857" spans="1:1" x14ac:dyDescent="0.3">
      <c r="A6857"/>
    </row>
    <row r="6858" spans="1:1" x14ac:dyDescent="0.3">
      <c r="A6858"/>
    </row>
    <row r="6859" spans="1:1" x14ac:dyDescent="0.3">
      <c r="A6859"/>
    </row>
    <row r="6860" spans="1:1" x14ac:dyDescent="0.3">
      <c r="A6860"/>
    </row>
    <row r="6861" spans="1:1" x14ac:dyDescent="0.3">
      <c r="A6861"/>
    </row>
    <row r="6862" spans="1:1" x14ac:dyDescent="0.3">
      <c r="A6862"/>
    </row>
    <row r="6863" spans="1:1" x14ac:dyDescent="0.3">
      <c r="A6863"/>
    </row>
    <row r="6864" spans="1:1" x14ac:dyDescent="0.3">
      <c r="A6864"/>
    </row>
    <row r="6865" spans="1:1" x14ac:dyDescent="0.3">
      <c r="A6865"/>
    </row>
    <row r="6866" spans="1:1" x14ac:dyDescent="0.3">
      <c r="A6866"/>
    </row>
    <row r="6867" spans="1:1" x14ac:dyDescent="0.3">
      <c r="A6867"/>
    </row>
    <row r="6868" spans="1:1" x14ac:dyDescent="0.3">
      <c r="A6868"/>
    </row>
    <row r="6869" spans="1:1" x14ac:dyDescent="0.3">
      <c r="A6869"/>
    </row>
    <row r="6870" spans="1:1" x14ac:dyDescent="0.3">
      <c r="A6870"/>
    </row>
    <row r="6871" spans="1:1" x14ac:dyDescent="0.3">
      <c r="A6871"/>
    </row>
    <row r="6872" spans="1:1" x14ac:dyDescent="0.3">
      <c r="A6872"/>
    </row>
    <row r="6873" spans="1:1" x14ac:dyDescent="0.3">
      <c r="A6873"/>
    </row>
    <row r="6874" spans="1:1" x14ac:dyDescent="0.3">
      <c r="A6874"/>
    </row>
    <row r="6875" spans="1:1" x14ac:dyDescent="0.3">
      <c r="A6875"/>
    </row>
    <row r="6876" spans="1:1" x14ac:dyDescent="0.3">
      <c r="A6876"/>
    </row>
    <row r="6877" spans="1:1" x14ac:dyDescent="0.3">
      <c r="A6877"/>
    </row>
    <row r="6878" spans="1:1" x14ac:dyDescent="0.3">
      <c r="A6878"/>
    </row>
    <row r="6879" spans="1:1" x14ac:dyDescent="0.3">
      <c r="A6879"/>
    </row>
    <row r="6880" spans="1:1" x14ac:dyDescent="0.3">
      <c r="A6880"/>
    </row>
    <row r="6881" spans="1:1" x14ac:dyDescent="0.3">
      <c r="A6881"/>
    </row>
    <row r="6882" spans="1:1" x14ac:dyDescent="0.3">
      <c r="A6882"/>
    </row>
    <row r="6883" spans="1:1" x14ac:dyDescent="0.3">
      <c r="A6883"/>
    </row>
    <row r="6884" spans="1:1" x14ac:dyDescent="0.3">
      <c r="A6884"/>
    </row>
    <row r="6885" spans="1:1" x14ac:dyDescent="0.3">
      <c r="A6885"/>
    </row>
    <row r="6886" spans="1:1" x14ac:dyDescent="0.3">
      <c r="A6886"/>
    </row>
    <row r="6887" spans="1:1" x14ac:dyDescent="0.3">
      <c r="A6887"/>
    </row>
    <row r="6888" spans="1:1" x14ac:dyDescent="0.3">
      <c r="A6888"/>
    </row>
    <row r="6889" spans="1:1" x14ac:dyDescent="0.3">
      <c r="A6889"/>
    </row>
    <row r="6890" spans="1:1" x14ac:dyDescent="0.3">
      <c r="A6890"/>
    </row>
    <row r="6891" spans="1:1" x14ac:dyDescent="0.3">
      <c r="A6891"/>
    </row>
    <row r="6892" spans="1:1" x14ac:dyDescent="0.3">
      <c r="A6892"/>
    </row>
    <row r="6893" spans="1:1" x14ac:dyDescent="0.3">
      <c r="A6893"/>
    </row>
    <row r="6894" spans="1:1" x14ac:dyDescent="0.3">
      <c r="A6894"/>
    </row>
    <row r="6895" spans="1:1" x14ac:dyDescent="0.3">
      <c r="A6895"/>
    </row>
    <row r="6896" spans="1:1" x14ac:dyDescent="0.3">
      <c r="A6896"/>
    </row>
    <row r="6897" spans="1:1" x14ac:dyDescent="0.3">
      <c r="A6897"/>
    </row>
    <row r="6898" spans="1:1" x14ac:dyDescent="0.3">
      <c r="A6898"/>
    </row>
    <row r="6899" spans="1:1" x14ac:dyDescent="0.3">
      <c r="A6899"/>
    </row>
    <row r="6900" spans="1:1" x14ac:dyDescent="0.3">
      <c r="A6900"/>
    </row>
    <row r="6901" spans="1:1" x14ac:dyDescent="0.3">
      <c r="A6901"/>
    </row>
    <row r="6902" spans="1:1" x14ac:dyDescent="0.3">
      <c r="A6902"/>
    </row>
    <row r="6903" spans="1:1" x14ac:dyDescent="0.3">
      <c r="A6903"/>
    </row>
    <row r="6904" spans="1:1" x14ac:dyDescent="0.3">
      <c r="A6904"/>
    </row>
    <row r="6905" spans="1:1" x14ac:dyDescent="0.3">
      <c r="A6905"/>
    </row>
    <row r="6906" spans="1:1" x14ac:dyDescent="0.3">
      <c r="A6906"/>
    </row>
    <row r="6907" spans="1:1" x14ac:dyDescent="0.3">
      <c r="A6907"/>
    </row>
    <row r="6908" spans="1:1" x14ac:dyDescent="0.3">
      <c r="A6908"/>
    </row>
    <row r="6909" spans="1:1" x14ac:dyDescent="0.3">
      <c r="A6909"/>
    </row>
    <row r="6910" spans="1:1" x14ac:dyDescent="0.3">
      <c r="A6910"/>
    </row>
    <row r="6911" spans="1:1" x14ac:dyDescent="0.3">
      <c r="A6911"/>
    </row>
    <row r="6912" spans="1:1" x14ac:dyDescent="0.3">
      <c r="A6912"/>
    </row>
    <row r="6913" spans="1:1" x14ac:dyDescent="0.3">
      <c r="A6913"/>
    </row>
    <row r="6914" spans="1:1" x14ac:dyDescent="0.3">
      <c r="A6914"/>
    </row>
    <row r="6915" spans="1:1" x14ac:dyDescent="0.3">
      <c r="A6915"/>
    </row>
    <row r="6916" spans="1:1" x14ac:dyDescent="0.3">
      <c r="A6916"/>
    </row>
    <row r="6917" spans="1:1" x14ac:dyDescent="0.3">
      <c r="A6917"/>
    </row>
    <row r="6918" spans="1:1" x14ac:dyDescent="0.3">
      <c r="A6918"/>
    </row>
    <row r="6919" spans="1:1" x14ac:dyDescent="0.3">
      <c r="A6919"/>
    </row>
    <row r="6920" spans="1:1" x14ac:dyDescent="0.3">
      <c r="A6920"/>
    </row>
    <row r="6921" spans="1:1" x14ac:dyDescent="0.3">
      <c r="A6921"/>
    </row>
    <row r="6922" spans="1:1" x14ac:dyDescent="0.3">
      <c r="A6922"/>
    </row>
    <row r="6923" spans="1:1" x14ac:dyDescent="0.3">
      <c r="A6923"/>
    </row>
    <row r="6924" spans="1:1" x14ac:dyDescent="0.3">
      <c r="A6924"/>
    </row>
    <row r="6925" spans="1:1" x14ac:dyDescent="0.3">
      <c r="A6925"/>
    </row>
    <row r="6926" spans="1:1" x14ac:dyDescent="0.3">
      <c r="A6926"/>
    </row>
    <row r="6927" spans="1:1" x14ac:dyDescent="0.3">
      <c r="A6927"/>
    </row>
    <row r="6928" spans="1:1" x14ac:dyDescent="0.3">
      <c r="A6928"/>
    </row>
    <row r="6929" spans="1:1" x14ac:dyDescent="0.3">
      <c r="A6929"/>
    </row>
    <row r="6930" spans="1:1" x14ac:dyDescent="0.3">
      <c r="A6930"/>
    </row>
    <row r="6931" spans="1:1" x14ac:dyDescent="0.3">
      <c r="A6931"/>
    </row>
    <row r="6932" spans="1:1" x14ac:dyDescent="0.3">
      <c r="A6932"/>
    </row>
    <row r="6933" spans="1:1" x14ac:dyDescent="0.3">
      <c r="A6933"/>
    </row>
    <row r="6934" spans="1:1" x14ac:dyDescent="0.3">
      <c r="A6934"/>
    </row>
    <row r="6935" spans="1:1" x14ac:dyDescent="0.3">
      <c r="A6935"/>
    </row>
    <row r="6936" spans="1:1" x14ac:dyDescent="0.3">
      <c r="A6936"/>
    </row>
    <row r="6937" spans="1:1" x14ac:dyDescent="0.3">
      <c r="A6937"/>
    </row>
    <row r="6938" spans="1:1" x14ac:dyDescent="0.3">
      <c r="A6938"/>
    </row>
    <row r="6939" spans="1:1" x14ac:dyDescent="0.3">
      <c r="A6939"/>
    </row>
    <row r="6940" spans="1:1" x14ac:dyDescent="0.3">
      <c r="A6940"/>
    </row>
    <row r="6941" spans="1:1" x14ac:dyDescent="0.3">
      <c r="A6941"/>
    </row>
    <row r="6942" spans="1:1" x14ac:dyDescent="0.3">
      <c r="A6942"/>
    </row>
    <row r="6943" spans="1:1" x14ac:dyDescent="0.3">
      <c r="A6943"/>
    </row>
    <row r="6944" spans="1:1" x14ac:dyDescent="0.3">
      <c r="A6944"/>
    </row>
    <row r="6945" spans="1:1" x14ac:dyDescent="0.3">
      <c r="A6945"/>
    </row>
    <row r="6946" spans="1:1" x14ac:dyDescent="0.3">
      <c r="A6946"/>
    </row>
    <row r="6947" spans="1:1" x14ac:dyDescent="0.3">
      <c r="A6947"/>
    </row>
    <row r="6948" spans="1:1" x14ac:dyDescent="0.3">
      <c r="A6948"/>
    </row>
    <row r="6949" spans="1:1" x14ac:dyDescent="0.3">
      <c r="A6949"/>
    </row>
    <row r="6950" spans="1:1" x14ac:dyDescent="0.3">
      <c r="A6950"/>
    </row>
    <row r="6951" spans="1:1" x14ac:dyDescent="0.3">
      <c r="A6951"/>
    </row>
    <row r="6952" spans="1:1" x14ac:dyDescent="0.3">
      <c r="A6952"/>
    </row>
    <row r="6953" spans="1:1" x14ac:dyDescent="0.3">
      <c r="A6953"/>
    </row>
    <row r="6954" spans="1:1" x14ac:dyDescent="0.3">
      <c r="A6954"/>
    </row>
    <row r="6955" spans="1:1" x14ac:dyDescent="0.3">
      <c r="A6955"/>
    </row>
    <row r="6956" spans="1:1" x14ac:dyDescent="0.3">
      <c r="A6956"/>
    </row>
    <row r="6957" spans="1:1" x14ac:dyDescent="0.3">
      <c r="A6957"/>
    </row>
    <row r="6958" spans="1:1" x14ac:dyDescent="0.3">
      <c r="A6958"/>
    </row>
    <row r="6959" spans="1:1" x14ac:dyDescent="0.3">
      <c r="A6959"/>
    </row>
    <row r="6960" spans="1:1" x14ac:dyDescent="0.3">
      <c r="A6960"/>
    </row>
    <row r="6961" spans="1:1" x14ac:dyDescent="0.3">
      <c r="A6961"/>
    </row>
    <row r="6962" spans="1:1" x14ac:dyDescent="0.3">
      <c r="A6962"/>
    </row>
    <row r="6963" spans="1:1" x14ac:dyDescent="0.3">
      <c r="A6963"/>
    </row>
    <row r="6964" spans="1:1" x14ac:dyDescent="0.3">
      <c r="A6964"/>
    </row>
    <row r="6965" spans="1:1" x14ac:dyDescent="0.3">
      <c r="A6965"/>
    </row>
    <row r="6966" spans="1:1" x14ac:dyDescent="0.3">
      <c r="A6966"/>
    </row>
    <row r="6967" spans="1:1" x14ac:dyDescent="0.3">
      <c r="A6967"/>
    </row>
    <row r="6968" spans="1:1" x14ac:dyDescent="0.3">
      <c r="A6968"/>
    </row>
    <row r="6969" spans="1:1" x14ac:dyDescent="0.3">
      <c r="A6969"/>
    </row>
    <row r="6970" spans="1:1" x14ac:dyDescent="0.3">
      <c r="A6970"/>
    </row>
    <row r="6971" spans="1:1" x14ac:dyDescent="0.3">
      <c r="A6971"/>
    </row>
    <row r="6972" spans="1:1" x14ac:dyDescent="0.3">
      <c r="A6972"/>
    </row>
    <row r="6973" spans="1:1" x14ac:dyDescent="0.3">
      <c r="A6973"/>
    </row>
    <row r="6974" spans="1:1" x14ac:dyDescent="0.3">
      <c r="A6974"/>
    </row>
    <row r="6975" spans="1:1" x14ac:dyDescent="0.3">
      <c r="A6975"/>
    </row>
    <row r="6976" spans="1:1" x14ac:dyDescent="0.3">
      <c r="A6976"/>
    </row>
    <row r="6977" spans="1:1" x14ac:dyDescent="0.3">
      <c r="A6977"/>
    </row>
    <row r="6978" spans="1:1" x14ac:dyDescent="0.3">
      <c r="A6978"/>
    </row>
    <row r="6979" spans="1:1" x14ac:dyDescent="0.3">
      <c r="A6979"/>
    </row>
    <row r="6980" spans="1:1" x14ac:dyDescent="0.3">
      <c r="A6980"/>
    </row>
    <row r="6981" spans="1:1" x14ac:dyDescent="0.3">
      <c r="A6981"/>
    </row>
    <row r="6982" spans="1:1" x14ac:dyDescent="0.3">
      <c r="A6982"/>
    </row>
    <row r="6983" spans="1:1" x14ac:dyDescent="0.3">
      <c r="A6983"/>
    </row>
    <row r="6984" spans="1:1" x14ac:dyDescent="0.3">
      <c r="A6984"/>
    </row>
    <row r="6985" spans="1:1" x14ac:dyDescent="0.3">
      <c r="A6985"/>
    </row>
    <row r="6986" spans="1:1" x14ac:dyDescent="0.3">
      <c r="A6986"/>
    </row>
    <row r="6987" spans="1:1" x14ac:dyDescent="0.3">
      <c r="A6987"/>
    </row>
    <row r="6988" spans="1:1" x14ac:dyDescent="0.3">
      <c r="A6988"/>
    </row>
    <row r="6989" spans="1:1" x14ac:dyDescent="0.3">
      <c r="A6989"/>
    </row>
    <row r="6990" spans="1:1" x14ac:dyDescent="0.3">
      <c r="A6990"/>
    </row>
    <row r="6991" spans="1:1" x14ac:dyDescent="0.3">
      <c r="A6991"/>
    </row>
    <row r="6992" spans="1:1" x14ac:dyDescent="0.3">
      <c r="A6992"/>
    </row>
    <row r="6993" spans="1:1" x14ac:dyDescent="0.3">
      <c r="A6993"/>
    </row>
    <row r="6994" spans="1:1" x14ac:dyDescent="0.3">
      <c r="A6994"/>
    </row>
    <row r="6995" spans="1:1" x14ac:dyDescent="0.3">
      <c r="A6995"/>
    </row>
    <row r="6996" spans="1:1" x14ac:dyDescent="0.3">
      <c r="A6996"/>
    </row>
    <row r="6997" spans="1:1" x14ac:dyDescent="0.3">
      <c r="A6997"/>
    </row>
    <row r="6998" spans="1:1" x14ac:dyDescent="0.3">
      <c r="A6998"/>
    </row>
    <row r="6999" spans="1:1" x14ac:dyDescent="0.3">
      <c r="A6999"/>
    </row>
    <row r="7000" spans="1:1" x14ac:dyDescent="0.3">
      <c r="A7000"/>
    </row>
    <row r="7001" spans="1:1" x14ac:dyDescent="0.3">
      <c r="A7001"/>
    </row>
    <row r="7002" spans="1:1" x14ac:dyDescent="0.3">
      <c r="A7002"/>
    </row>
    <row r="7003" spans="1:1" x14ac:dyDescent="0.3">
      <c r="A7003"/>
    </row>
    <row r="7004" spans="1:1" x14ac:dyDescent="0.3">
      <c r="A7004"/>
    </row>
    <row r="7005" spans="1:1" x14ac:dyDescent="0.3">
      <c r="A7005"/>
    </row>
    <row r="7006" spans="1:1" x14ac:dyDescent="0.3">
      <c r="A7006"/>
    </row>
    <row r="7007" spans="1:1" x14ac:dyDescent="0.3">
      <c r="A7007"/>
    </row>
    <row r="7008" spans="1:1" x14ac:dyDescent="0.3">
      <c r="A7008"/>
    </row>
    <row r="7009" spans="1:1" x14ac:dyDescent="0.3">
      <c r="A7009"/>
    </row>
    <row r="7010" spans="1:1" x14ac:dyDescent="0.3">
      <c r="A7010"/>
    </row>
    <row r="7011" spans="1:1" x14ac:dyDescent="0.3">
      <c r="A7011"/>
    </row>
    <row r="7012" spans="1:1" x14ac:dyDescent="0.3">
      <c r="A7012"/>
    </row>
    <row r="7013" spans="1:1" x14ac:dyDescent="0.3">
      <c r="A7013"/>
    </row>
    <row r="7014" spans="1:1" x14ac:dyDescent="0.3">
      <c r="A7014"/>
    </row>
    <row r="7015" spans="1:1" x14ac:dyDescent="0.3">
      <c r="A7015"/>
    </row>
    <row r="7016" spans="1:1" x14ac:dyDescent="0.3">
      <c r="A7016"/>
    </row>
    <row r="7017" spans="1:1" x14ac:dyDescent="0.3">
      <c r="A7017"/>
    </row>
    <row r="7018" spans="1:1" x14ac:dyDescent="0.3">
      <c r="A7018"/>
    </row>
    <row r="7019" spans="1:1" x14ac:dyDescent="0.3">
      <c r="A7019"/>
    </row>
    <row r="7020" spans="1:1" x14ac:dyDescent="0.3">
      <c r="A7020"/>
    </row>
    <row r="7021" spans="1:1" x14ac:dyDescent="0.3">
      <c r="A7021"/>
    </row>
    <row r="7022" spans="1:1" x14ac:dyDescent="0.3">
      <c r="A7022"/>
    </row>
    <row r="7023" spans="1:1" x14ac:dyDescent="0.3">
      <c r="A7023"/>
    </row>
    <row r="7024" spans="1:1" x14ac:dyDescent="0.3">
      <c r="A7024"/>
    </row>
    <row r="7025" spans="1:1" x14ac:dyDescent="0.3">
      <c r="A7025"/>
    </row>
    <row r="7026" spans="1:1" x14ac:dyDescent="0.3">
      <c r="A7026"/>
    </row>
    <row r="7027" spans="1:1" x14ac:dyDescent="0.3">
      <c r="A7027"/>
    </row>
    <row r="7028" spans="1:1" x14ac:dyDescent="0.3">
      <c r="A7028"/>
    </row>
    <row r="7029" spans="1:1" x14ac:dyDescent="0.3">
      <c r="A7029"/>
    </row>
    <row r="7030" spans="1:1" x14ac:dyDescent="0.3">
      <c r="A7030"/>
    </row>
    <row r="7031" spans="1:1" x14ac:dyDescent="0.3">
      <c r="A7031"/>
    </row>
    <row r="7032" spans="1:1" x14ac:dyDescent="0.3">
      <c r="A7032"/>
    </row>
    <row r="7033" spans="1:1" x14ac:dyDescent="0.3">
      <c r="A7033"/>
    </row>
    <row r="7034" spans="1:1" x14ac:dyDescent="0.3">
      <c r="A7034"/>
    </row>
    <row r="7035" spans="1:1" x14ac:dyDescent="0.3">
      <c r="A7035"/>
    </row>
    <row r="7036" spans="1:1" x14ac:dyDescent="0.3">
      <c r="A7036"/>
    </row>
    <row r="7037" spans="1:1" x14ac:dyDescent="0.3">
      <c r="A7037"/>
    </row>
    <row r="7038" spans="1:1" x14ac:dyDescent="0.3">
      <c r="A7038"/>
    </row>
    <row r="7039" spans="1:1" x14ac:dyDescent="0.3">
      <c r="A7039"/>
    </row>
    <row r="7040" spans="1:1" x14ac:dyDescent="0.3">
      <c r="A7040"/>
    </row>
    <row r="7041" spans="1:1" x14ac:dyDescent="0.3">
      <c r="A7041"/>
    </row>
    <row r="7042" spans="1:1" x14ac:dyDescent="0.3">
      <c r="A7042"/>
    </row>
    <row r="7043" spans="1:1" x14ac:dyDescent="0.3">
      <c r="A7043"/>
    </row>
    <row r="7044" spans="1:1" x14ac:dyDescent="0.3">
      <c r="A7044"/>
    </row>
    <row r="7045" spans="1:1" x14ac:dyDescent="0.3">
      <c r="A7045"/>
    </row>
    <row r="7046" spans="1:1" x14ac:dyDescent="0.3">
      <c r="A7046"/>
    </row>
    <row r="7047" spans="1:1" x14ac:dyDescent="0.3">
      <c r="A7047"/>
    </row>
    <row r="7048" spans="1:1" x14ac:dyDescent="0.3">
      <c r="A7048"/>
    </row>
    <row r="7049" spans="1:1" x14ac:dyDescent="0.3">
      <c r="A7049"/>
    </row>
    <row r="7050" spans="1:1" x14ac:dyDescent="0.3">
      <c r="A7050"/>
    </row>
    <row r="7051" spans="1:1" x14ac:dyDescent="0.3">
      <c r="A7051"/>
    </row>
    <row r="7052" spans="1:1" x14ac:dyDescent="0.3">
      <c r="A7052"/>
    </row>
    <row r="7053" spans="1:1" x14ac:dyDescent="0.3">
      <c r="A7053"/>
    </row>
    <row r="7054" spans="1:1" x14ac:dyDescent="0.3">
      <c r="A7054"/>
    </row>
    <row r="7055" spans="1:1" x14ac:dyDescent="0.3">
      <c r="A7055"/>
    </row>
    <row r="7056" spans="1:1" x14ac:dyDescent="0.3">
      <c r="A7056"/>
    </row>
    <row r="7057" spans="1:1" x14ac:dyDescent="0.3">
      <c r="A7057"/>
    </row>
    <row r="7058" spans="1:1" x14ac:dyDescent="0.3">
      <c r="A7058"/>
    </row>
    <row r="7059" spans="1:1" x14ac:dyDescent="0.3">
      <c r="A7059"/>
    </row>
    <row r="7060" spans="1:1" x14ac:dyDescent="0.3">
      <c r="A7060"/>
    </row>
    <row r="7061" spans="1:1" x14ac:dyDescent="0.3">
      <c r="A7061"/>
    </row>
    <row r="7062" spans="1:1" x14ac:dyDescent="0.3">
      <c r="A7062"/>
    </row>
    <row r="7063" spans="1:1" x14ac:dyDescent="0.3">
      <c r="A7063"/>
    </row>
    <row r="7064" spans="1:1" x14ac:dyDescent="0.3">
      <c r="A7064"/>
    </row>
    <row r="7065" spans="1:1" x14ac:dyDescent="0.3">
      <c r="A7065"/>
    </row>
    <row r="7066" spans="1:1" x14ac:dyDescent="0.3">
      <c r="A7066"/>
    </row>
    <row r="7067" spans="1:1" x14ac:dyDescent="0.3">
      <c r="A7067"/>
    </row>
    <row r="7068" spans="1:1" x14ac:dyDescent="0.3">
      <c r="A7068"/>
    </row>
    <row r="7069" spans="1:1" x14ac:dyDescent="0.3">
      <c r="A7069"/>
    </row>
    <row r="7070" spans="1:1" x14ac:dyDescent="0.3">
      <c r="A7070"/>
    </row>
    <row r="7071" spans="1:1" x14ac:dyDescent="0.3">
      <c r="A7071"/>
    </row>
    <row r="7072" spans="1:1" x14ac:dyDescent="0.3">
      <c r="A7072"/>
    </row>
    <row r="7073" spans="1:1" x14ac:dyDescent="0.3">
      <c r="A7073"/>
    </row>
    <row r="7074" spans="1:1" x14ac:dyDescent="0.3">
      <c r="A7074"/>
    </row>
    <row r="7075" spans="1:1" x14ac:dyDescent="0.3">
      <c r="A7075"/>
    </row>
    <row r="7076" spans="1:1" x14ac:dyDescent="0.3">
      <c r="A7076"/>
    </row>
    <row r="7077" spans="1:1" x14ac:dyDescent="0.3">
      <c r="A7077"/>
    </row>
    <row r="7078" spans="1:1" x14ac:dyDescent="0.3">
      <c r="A7078"/>
    </row>
    <row r="7079" spans="1:1" x14ac:dyDescent="0.3">
      <c r="A7079"/>
    </row>
    <row r="7080" spans="1:1" x14ac:dyDescent="0.3">
      <c r="A7080"/>
    </row>
    <row r="7081" spans="1:1" x14ac:dyDescent="0.3">
      <c r="A7081"/>
    </row>
    <row r="7082" spans="1:1" x14ac:dyDescent="0.3">
      <c r="A7082"/>
    </row>
    <row r="7083" spans="1:1" x14ac:dyDescent="0.3">
      <c r="A7083"/>
    </row>
    <row r="7084" spans="1:1" x14ac:dyDescent="0.3">
      <c r="A7084"/>
    </row>
    <row r="7085" spans="1:1" x14ac:dyDescent="0.3">
      <c r="A7085"/>
    </row>
    <row r="7086" spans="1:1" x14ac:dyDescent="0.3">
      <c r="A7086"/>
    </row>
    <row r="7087" spans="1:1" x14ac:dyDescent="0.3">
      <c r="A7087"/>
    </row>
    <row r="7088" spans="1:1" x14ac:dyDescent="0.3">
      <c r="A7088"/>
    </row>
    <row r="7089" spans="1:1" x14ac:dyDescent="0.3">
      <c r="A7089"/>
    </row>
    <row r="7090" spans="1:1" x14ac:dyDescent="0.3">
      <c r="A7090"/>
    </row>
    <row r="7091" spans="1:1" x14ac:dyDescent="0.3">
      <c r="A7091"/>
    </row>
    <row r="7092" spans="1:1" x14ac:dyDescent="0.3">
      <c r="A7092"/>
    </row>
    <row r="7093" spans="1:1" x14ac:dyDescent="0.3">
      <c r="A7093"/>
    </row>
    <row r="7094" spans="1:1" x14ac:dyDescent="0.3">
      <c r="A7094"/>
    </row>
    <row r="7095" spans="1:1" x14ac:dyDescent="0.3">
      <c r="A7095"/>
    </row>
    <row r="7096" spans="1:1" x14ac:dyDescent="0.3">
      <c r="A7096"/>
    </row>
    <row r="7097" spans="1:1" x14ac:dyDescent="0.3">
      <c r="A7097"/>
    </row>
    <row r="7098" spans="1:1" x14ac:dyDescent="0.3">
      <c r="A7098"/>
    </row>
    <row r="7099" spans="1:1" x14ac:dyDescent="0.3">
      <c r="A7099"/>
    </row>
    <row r="7100" spans="1:1" x14ac:dyDescent="0.3">
      <c r="A7100"/>
    </row>
    <row r="7101" spans="1:1" x14ac:dyDescent="0.3">
      <c r="A7101"/>
    </row>
    <row r="7102" spans="1:1" x14ac:dyDescent="0.3">
      <c r="A7102"/>
    </row>
    <row r="7103" spans="1:1" x14ac:dyDescent="0.3">
      <c r="A7103"/>
    </row>
    <row r="7104" spans="1:1" x14ac:dyDescent="0.3">
      <c r="A7104"/>
    </row>
    <row r="7105" spans="1:1" x14ac:dyDescent="0.3">
      <c r="A7105"/>
    </row>
    <row r="7106" spans="1:1" x14ac:dyDescent="0.3">
      <c r="A7106"/>
    </row>
    <row r="7107" spans="1:1" x14ac:dyDescent="0.3">
      <c r="A7107"/>
    </row>
    <row r="7108" spans="1:1" x14ac:dyDescent="0.3">
      <c r="A7108"/>
    </row>
    <row r="7109" spans="1:1" x14ac:dyDescent="0.3">
      <c r="A7109"/>
    </row>
    <row r="7110" spans="1:1" x14ac:dyDescent="0.3">
      <c r="A7110"/>
    </row>
    <row r="7111" spans="1:1" x14ac:dyDescent="0.3">
      <c r="A7111"/>
    </row>
    <row r="7112" spans="1:1" x14ac:dyDescent="0.3">
      <c r="A7112"/>
    </row>
    <row r="7113" spans="1:1" x14ac:dyDescent="0.3">
      <c r="A7113"/>
    </row>
    <row r="7114" spans="1:1" x14ac:dyDescent="0.3">
      <c r="A7114"/>
    </row>
    <row r="7115" spans="1:1" x14ac:dyDescent="0.3">
      <c r="A7115"/>
    </row>
    <row r="7116" spans="1:1" x14ac:dyDescent="0.3">
      <c r="A7116"/>
    </row>
    <row r="7117" spans="1:1" x14ac:dyDescent="0.3">
      <c r="A7117"/>
    </row>
    <row r="7118" spans="1:1" x14ac:dyDescent="0.3">
      <c r="A7118"/>
    </row>
    <row r="7119" spans="1:1" x14ac:dyDescent="0.3">
      <c r="A7119"/>
    </row>
    <row r="7120" spans="1:1" x14ac:dyDescent="0.3">
      <c r="A7120"/>
    </row>
    <row r="7121" spans="1:1" x14ac:dyDescent="0.3">
      <c r="A7121"/>
    </row>
    <row r="7122" spans="1:1" x14ac:dyDescent="0.3">
      <c r="A7122"/>
    </row>
    <row r="7123" spans="1:1" x14ac:dyDescent="0.3">
      <c r="A7123"/>
    </row>
    <row r="7124" spans="1:1" x14ac:dyDescent="0.3">
      <c r="A7124"/>
    </row>
    <row r="7125" spans="1:1" x14ac:dyDescent="0.3">
      <c r="A7125"/>
    </row>
    <row r="7126" spans="1:1" x14ac:dyDescent="0.3">
      <c r="A7126"/>
    </row>
    <row r="7127" spans="1:1" x14ac:dyDescent="0.3">
      <c r="A7127"/>
    </row>
    <row r="7128" spans="1:1" x14ac:dyDescent="0.3">
      <c r="A7128"/>
    </row>
    <row r="7129" spans="1:1" x14ac:dyDescent="0.3">
      <c r="A7129"/>
    </row>
    <row r="7130" spans="1:1" x14ac:dyDescent="0.3">
      <c r="A7130"/>
    </row>
    <row r="7131" spans="1:1" x14ac:dyDescent="0.3">
      <c r="A7131"/>
    </row>
    <row r="7132" spans="1:1" x14ac:dyDescent="0.3">
      <c r="A7132"/>
    </row>
    <row r="7133" spans="1:1" x14ac:dyDescent="0.3">
      <c r="A7133"/>
    </row>
    <row r="7134" spans="1:1" x14ac:dyDescent="0.3">
      <c r="A7134"/>
    </row>
    <row r="7135" spans="1:1" x14ac:dyDescent="0.3">
      <c r="A7135"/>
    </row>
    <row r="7136" spans="1:1" x14ac:dyDescent="0.3">
      <c r="A7136"/>
    </row>
    <row r="7137" spans="1:1" x14ac:dyDescent="0.3">
      <c r="A7137"/>
    </row>
    <row r="7138" spans="1:1" x14ac:dyDescent="0.3">
      <c r="A7138"/>
    </row>
    <row r="7139" spans="1:1" x14ac:dyDescent="0.3">
      <c r="A7139"/>
    </row>
    <row r="7140" spans="1:1" x14ac:dyDescent="0.3">
      <c r="A7140"/>
    </row>
    <row r="7141" spans="1:1" x14ac:dyDescent="0.3">
      <c r="A7141"/>
    </row>
    <row r="7142" spans="1:1" x14ac:dyDescent="0.3">
      <c r="A7142"/>
    </row>
    <row r="7143" spans="1:1" x14ac:dyDescent="0.3">
      <c r="A7143"/>
    </row>
    <row r="7144" spans="1:1" x14ac:dyDescent="0.3">
      <c r="A7144"/>
    </row>
    <row r="7145" spans="1:1" x14ac:dyDescent="0.3">
      <c r="A7145"/>
    </row>
    <row r="7146" spans="1:1" x14ac:dyDescent="0.3">
      <c r="A7146"/>
    </row>
    <row r="7147" spans="1:1" x14ac:dyDescent="0.3">
      <c r="A7147"/>
    </row>
    <row r="7148" spans="1:1" x14ac:dyDescent="0.3">
      <c r="A7148"/>
    </row>
    <row r="7149" spans="1:1" x14ac:dyDescent="0.3">
      <c r="A7149"/>
    </row>
    <row r="7150" spans="1:1" x14ac:dyDescent="0.3">
      <c r="A7150"/>
    </row>
    <row r="7151" spans="1:1" x14ac:dyDescent="0.3">
      <c r="A7151"/>
    </row>
    <row r="7152" spans="1:1" x14ac:dyDescent="0.3">
      <c r="A7152"/>
    </row>
    <row r="7153" spans="1:1" x14ac:dyDescent="0.3">
      <c r="A7153"/>
    </row>
    <row r="7154" spans="1:1" x14ac:dyDescent="0.3">
      <c r="A7154"/>
    </row>
    <row r="7155" spans="1:1" x14ac:dyDescent="0.3">
      <c r="A7155"/>
    </row>
    <row r="7156" spans="1:1" x14ac:dyDescent="0.3">
      <c r="A7156"/>
    </row>
    <row r="7157" spans="1:1" x14ac:dyDescent="0.3">
      <c r="A7157"/>
    </row>
    <row r="7158" spans="1:1" x14ac:dyDescent="0.3">
      <c r="A7158"/>
    </row>
    <row r="7159" spans="1:1" x14ac:dyDescent="0.3">
      <c r="A7159"/>
    </row>
    <row r="7160" spans="1:1" x14ac:dyDescent="0.3">
      <c r="A7160"/>
    </row>
    <row r="7161" spans="1:1" x14ac:dyDescent="0.3">
      <c r="A7161"/>
    </row>
    <row r="7162" spans="1:1" x14ac:dyDescent="0.3">
      <c r="A7162"/>
    </row>
    <row r="7163" spans="1:1" x14ac:dyDescent="0.3">
      <c r="A7163"/>
    </row>
    <row r="7164" spans="1:1" x14ac:dyDescent="0.3">
      <c r="A7164"/>
    </row>
    <row r="7165" spans="1:1" x14ac:dyDescent="0.3">
      <c r="A7165"/>
    </row>
    <row r="7166" spans="1:1" x14ac:dyDescent="0.3">
      <c r="A7166"/>
    </row>
    <row r="7167" spans="1:1" x14ac:dyDescent="0.3">
      <c r="A7167"/>
    </row>
    <row r="7168" spans="1:1" x14ac:dyDescent="0.3">
      <c r="A7168"/>
    </row>
    <row r="7169" spans="1:1" x14ac:dyDescent="0.3">
      <c r="A7169"/>
    </row>
    <row r="7170" spans="1:1" x14ac:dyDescent="0.3">
      <c r="A7170"/>
    </row>
    <row r="7171" spans="1:1" x14ac:dyDescent="0.3">
      <c r="A7171"/>
    </row>
    <row r="7172" spans="1:1" x14ac:dyDescent="0.3">
      <c r="A7172"/>
    </row>
    <row r="7173" spans="1:1" x14ac:dyDescent="0.3">
      <c r="A7173"/>
    </row>
    <row r="7174" spans="1:1" x14ac:dyDescent="0.3">
      <c r="A7174"/>
    </row>
    <row r="7175" spans="1:1" x14ac:dyDescent="0.3">
      <c r="A7175"/>
    </row>
    <row r="7176" spans="1:1" x14ac:dyDescent="0.3">
      <c r="A7176"/>
    </row>
    <row r="7177" spans="1:1" x14ac:dyDescent="0.3">
      <c r="A7177"/>
    </row>
    <row r="7178" spans="1:1" x14ac:dyDescent="0.3">
      <c r="A7178"/>
    </row>
    <row r="7179" spans="1:1" x14ac:dyDescent="0.3">
      <c r="A7179"/>
    </row>
    <row r="7180" spans="1:1" x14ac:dyDescent="0.3">
      <c r="A7180"/>
    </row>
    <row r="7181" spans="1:1" x14ac:dyDescent="0.3">
      <c r="A7181"/>
    </row>
    <row r="7182" spans="1:1" x14ac:dyDescent="0.3">
      <c r="A7182"/>
    </row>
    <row r="7183" spans="1:1" x14ac:dyDescent="0.3">
      <c r="A7183"/>
    </row>
    <row r="7184" spans="1:1" x14ac:dyDescent="0.3">
      <c r="A7184"/>
    </row>
    <row r="7185" spans="1:1" x14ac:dyDescent="0.3">
      <c r="A7185"/>
    </row>
    <row r="7186" spans="1:1" x14ac:dyDescent="0.3">
      <c r="A7186"/>
    </row>
    <row r="7187" spans="1:1" x14ac:dyDescent="0.3">
      <c r="A7187"/>
    </row>
    <row r="7188" spans="1:1" x14ac:dyDescent="0.3">
      <c r="A7188"/>
    </row>
    <row r="7189" spans="1:1" x14ac:dyDescent="0.3">
      <c r="A7189"/>
    </row>
    <row r="7190" spans="1:1" x14ac:dyDescent="0.3">
      <c r="A7190"/>
    </row>
    <row r="7191" spans="1:1" x14ac:dyDescent="0.3">
      <c r="A7191"/>
    </row>
    <row r="7192" spans="1:1" x14ac:dyDescent="0.3">
      <c r="A7192"/>
    </row>
    <row r="7193" spans="1:1" x14ac:dyDescent="0.3">
      <c r="A7193"/>
    </row>
    <row r="7194" spans="1:1" x14ac:dyDescent="0.3">
      <c r="A7194"/>
    </row>
    <row r="7195" spans="1:1" x14ac:dyDescent="0.3">
      <c r="A7195"/>
    </row>
    <row r="7196" spans="1:1" x14ac:dyDescent="0.3">
      <c r="A7196"/>
    </row>
    <row r="7197" spans="1:1" x14ac:dyDescent="0.3">
      <c r="A7197"/>
    </row>
    <row r="7198" spans="1:1" x14ac:dyDescent="0.3">
      <c r="A7198"/>
    </row>
    <row r="7199" spans="1:1" x14ac:dyDescent="0.3">
      <c r="A7199"/>
    </row>
    <row r="7200" spans="1:1" x14ac:dyDescent="0.3">
      <c r="A7200"/>
    </row>
    <row r="7201" spans="1:1" x14ac:dyDescent="0.3">
      <c r="A7201"/>
    </row>
    <row r="7202" spans="1:1" x14ac:dyDescent="0.3">
      <c r="A7202"/>
    </row>
    <row r="7203" spans="1:1" x14ac:dyDescent="0.3">
      <c r="A7203"/>
    </row>
    <row r="7204" spans="1:1" x14ac:dyDescent="0.3">
      <c r="A7204"/>
    </row>
    <row r="7205" spans="1:1" x14ac:dyDescent="0.3">
      <c r="A7205"/>
    </row>
    <row r="7206" spans="1:1" x14ac:dyDescent="0.3">
      <c r="A7206"/>
    </row>
    <row r="7207" spans="1:1" x14ac:dyDescent="0.3">
      <c r="A7207"/>
    </row>
    <row r="7208" spans="1:1" x14ac:dyDescent="0.3">
      <c r="A7208"/>
    </row>
    <row r="7209" spans="1:1" x14ac:dyDescent="0.3">
      <c r="A7209"/>
    </row>
    <row r="7210" spans="1:1" x14ac:dyDescent="0.3">
      <c r="A7210"/>
    </row>
    <row r="7211" spans="1:1" x14ac:dyDescent="0.3">
      <c r="A7211"/>
    </row>
    <row r="7212" spans="1:1" x14ac:dyDescent="0.3">
      <c r="A7212"/>
    </row>
    <row r="7213" spans="1:1" x14ac:dyDescent="0.3">
      <c r="A7213"/>
    </row>
    <row r="7214" spans="1:1" x14ac:dyDescent="0.3">
      <c r="A7214"/>
    </row>
    <row r="7215" spans="1:1" x14ac:dyDescent="0.3">
      <c r="A7215"/>
    </row>
    <row r="7216" spans="1:1" x14ac:dyDescent="0.3">
      <c r="A7216"/>
    </row>
    <row r="7217" spans="1:1" x14ac:dyDescent="0.3">
      <c r="A7217"/>
    </row>
    <row r="7218" spans="1:1" x14ac:dyDescent="0.3">
      <c r="A7218"/>
    </row>
    <row r="7219" spans="1:1" x14ac:dyDescent="0.3">
      <c r="A7219"/>
    </row>
    <row r="7220" spans="1:1" x14ac:dyDescent="0.3">
      <c r="A7220"/>
    </row>
    <row r="7221" spans="1:1" x14ac:dyDescent="0.3">
      <c r="A7221"/>
    </row>
    <row r="7222" spans="1:1" x14ac:dyDescent="0.3">
      <c r="A7222"/>
    </row>
    <row r="7223" spans="1:1" x14ac:dyDescent="0.3">
      <c r="A7223"/>
    </row>
    <row r="7224" spans="1:1" x14ac:dyDescent="0.3">
      <c r="A7224"/>
    </row>
    <row r="7225" spans="1:1" x14ac:dyDescent="0.3">
      <c r="A7225"/>
    </row>
    <row r="7226" spans="1:1" x14ac:dyDescent="0.3">
      <c r="A7226"/>
    </row>
    <row r="7227" spans="1:1" x14ac:dyDescent="0.3">
      <c r="A7227"/>
    </row>
    <row r="7228" spans="1:1" x14ac:dyDescent="0.3">
      <c r="A7228"/>
    </row>
    <row r="7229" spans="1:1" x14ac:dyDescent="0.3">
      <c r="A7229"/>
    </row>
    <row r="7230" spans="1:1" x14ac:dyDescent="0.3">
      <c r="A7230"/>
    </row>
    <row r="7231" spans="1:1" x14ac:dyDescent="0.3">
      <c r="A7231"/>
    </row>
    <row r="7232" spans="1:1" x14ac:dyDescent="0.3">
      <c r="A7232"/>
    </row>
    <row r="7233" spans="1:1" x14ac:dyDescent="0.3">
      <c r="A7233"/>
    </row>
    <row r="7234" spans="1:1" x14ac:dyDescent="0.3">
      <c r="A7234"/>
    </row>
    <row r="7235" spans="1:1" x14ac:dyDescent="0.3">
      <c r="A7235"/>
    </row>
    <row r="7236" spans="1:1" x14ac:dyDescent="0.3">
      <c r="A7236"/>
    </row>
    <row r="7237" spans="1:1" x14ac:dyDescent="0.3">
      <c r="A7237"/>
    </row>
    <row r="7238" spans="1:1" x14ac:dyDescent="0.3">
      <c r="A7238"/>
    </row>
    <row r="7239" spans="1:1" x14ac:dyDescent="0.3">
      <c r="A7239"/>
    </row>
    <row r="7240" spans="1:1" x14ac:dyDescent="0.3">
      <c r="A7240"/>
    </row>
    <row r="7241" spans="1:1" x14ac:dyDescent="0.3">
      <c r="A7241"/>
    </row>
    <row r="7242" spans="1:1" x14ac:dyDescent="0.3">
      <c r="A7242"/>
    </row>
    <row r="7243" spans="1:1" x14ac:dyDescent="0.3">
      <c r="A7243"/>
    </row>
    <row r="7244" spans="1:1" x14ac:dyDescent="0.3">
      <c r="A7244"/>
    </row>
    <row r="7245" spans="1:1" x14ac:dyDescent="0.3">
      <c r="A7245"/>
    </row>
    <row r="7246" spans="1:1" x14ac:dyDescent="0.3">
      <c r="A7246"/>
    </row>
    <row r="7247" spans="1:1" x14ac:dyDescent="0.3">
      <c r="A7247"/>
    </row>
    <row r="7248" spans="1:1" x14ac:dyDescent="0.3">
      <c r="A7248"/>
    </row>
    <row r="7249" spans="1:1" x14ac:dyDescent="0.3">
      <c r="A7249"/>
    </row>
    <row r="7250" spans="1:1" x14ac:dyDescent="0.3">
      <c r="A7250"/>
    </row>
    <row r="7251" spans="1:1" x14ac:dyDescent="0.3">
      <c r="A7251"/>
    </row>
    <row r="7252" spans="1:1" x14ac:dyDescent="0.3">
      <c r="A7252"/>
    </row>
    <row r="7253" spans="1:1" x14ac:dyDescent="0.3">
      <c r="A7253"/>
    </row>
    <row r="7254" spans="1:1" x14ac:dyDescent="0.3">
      <c r="A7254"/>
    </row>
    <row r="7255" spans="1:1" x14ac:dyDescent="0.3">
      <c r="A7255"/>
    </row>
    <row r="7256" spans="1:1" x14ac:dyDescent="0.3">
      <c r="A7256"/>
    </row>
    <row r="7257" spans="1:1" x14ac:dyDescent="0.3">
      <c r="A7257"/>
    </row>
    <row r="7258" spans="1:1" x14ac:dyDescent="0.3">
      <c r="A7258"/>
    </row>
    <row r="7259" spans="1:1" x14ac:dyDescent="0.3">
      <c r="A7259"/>
    </row>
    <row r="7260" spans="1:1" x14ac:dyDescent="0.3">
      <c r="A7260"/>
    </row>
    <row r="7261" spans="1:1" x14ac:dyDescent="0.3">
      <c r="A7261"/>
    </row>
    <row r="7262" spans="1:1" x14ac:dyDescent="0.3">
      <c r="A7262"/>
    </row>
    <row r="7263" spans="1:1" x14ac:dyDescent="0.3">
      <c r="A7263"/>
    </row>
    <row r="7264" spans="1:1" x14ac:dyDescent="0.3">
      <c r="A7264"/>
    </row>
    <row r="7265" spans="1:1" x14ac:dyDescent="0.3">
      <c r="A7265"/>
    </row>
    <row r="7266" spans="1:1" x14ac:dyDescent="0.3">
      <c r="A7266"/>
    </row>
    <row r="7267" spans="1:1" x14ac:dyDescent="0.3">
      <c r="A7267"/>
    </row>
    <row r="7268" spans="1:1" x14ac:dyDescent="0.3">
      <c r="A7268"/>
    </row>
    <row r="7269" spans="1:1" x14ac:dyDescent="0.3">
      <c r="A7269"/>
    </row>
    <row r="7270" spans="1:1" x14ac:dyDescent="0.3">
      <c r="A7270"/>
    </row>
    <row r="7271" spans="1:1" x14ac:dyDescent="0.3">
      <c r="A7271"/>
    </row>
    <row r="7272" spans="1:1" x14ac:dyDescent="0.3">
      <c r="A7272"/>
    </row>
    <row r="7273" spans="1:1" x14ac:dyDescent="0.3">
      <c r="A7273"/>
    </row>
    <row r="7274" spans="1:1" x14ac:dyDescent="0.3">
      <c r="A7274"/>
    </row>
    <row r="7275" spans="1:1" x14ac:dyDescent="0.3">
      <c r="A7275"/>
    </row>
    <row r="7276" spans="1:1" x14ac:dyDescent="0.3">
      <c r="A7276"/>
    </row>
    <row r="7277" spans="1:1" x14ac:dyDescent="0.3">
      <c r="A7277"/>
    </row>
    <row r="7278" spans="1:1" x14ac:dyDescent="0.3">
      <c r="A7278"/>
    </row>
    <row r="7279" spans="1:1" x14ac:dyDescent="0.3">
      <c r="A7279"/>
    </row>
    <row r="7280" spans="1:1" x14ac:dyDescent="0.3">
      <c r="A7280"/>
    </row>
    <row r="7281" spans="1:1" x14ac:dyDescent="0.3">
      <c r="A7281"/>
    </row>
    <row r="7282" spans="1:1" x14ac:dyDescent="0.3">
      <c r="A7282"/>
    </row>
    <row r="7283" spans="1:1" x14ac:dyDescent="0.3">
      <c r="A7283"/>
    </row>
    <row r="7284" spans="1:1" x14ac:dyDescent="0.3">
      <c r="A7284"/>
    </row>
    <row r="7285" spans="1:1" x14ac:dyDescent="0.3">
      <c r="A7285"/>
    </row>
    <row r="7286" spans="1:1" x14ac:dyDescent="0.3">
      <c r="A7286"/>
    </row>
    <row r="7287" spans="1:1" x14ac:dyDescent="0.3">
      <c r="A7287"/>
    </row>
    <row r="7288" spans="1:1" x14ac:dyDescent="0.3">
      <c r="A7288"/>
    </row>
    <row r="7289" spans="1:1" x14ac:dyDescent="0.3">
      <c r="A7289"/>
    </row>
    <row r="7290" spans="1:1" x14ac:dyDescent="0.3">
      <c r="A7290"/>
    </row>
    <row r="7291" spans="1:1" x14ac:dyDescent="0.3">
      <c r="A7291"/>
    </row>
    <row r="7292" spans="1:1" x14ac:dyDescent="0.3">
      <c r="A7292"/>
    </row>
    <row r="7293" spans="1:1" x14ac:dyDescent="0.3">
      <c r="A7293"/>
    </row>
    <row r="7294" spans="1:1" x14ac:dyDescent="0.3">
      <c r="A7294"/>
    </row>
    <row r="7295" spans="1:1" x14ac:dyDescent="0.3">
      <c r="A7295"/>
    </row>
    <row r="7296" spans="1:1" x14ac:dyDescent="0.3">
      <c r="A7296"/>
    </row>
    <row r="7297" spans="1:1" x14ac:dyDescent="0.3">
      <c r="A7297"/>
    </row>
    <row r="7298" spans="1:1" x14ac:dyDescent="0.3">
      <c r="A7298"/>
    </row>
    <row r="7299" spans="1:1" x14ac:dyDescent="0.3">
      <c r="A7299"/>
    </row>
    <row r="7300" spans="1:1" x14ac:dyDescent="0.3">
      <c r="A7300"/>
    </row>
    <row r="7301" spans="1:1" x14ac:dyDescent="0.3">
      <c r="A7301"/>
    </row>
    <row r="7302" spans="1:1" x14ac:dyDescent="0.3">
      <c r="A7302"/>
    </row>
    <row r="7303" spans="1:1" x14ac:dyDescent="0.3">
      <c r="A7303"/>
    </row>
    <row r="7304" spans="1:1" x14ac:dyDescent="0.3">
      <c r="A7304"/>
    </row>
    <row r="7305" spans="1:1" x14ac:dyDescent="0.3">
      <c r="A7305"/>
    </row>
    <row r="7306" spans="1:1" x14ac:dyDescent="0.3">
      <c r="A7306"/>
    </row>
    <row r="7307" spans="1:1" x14ac:dyDescent="0.3">
      <c r="A7307"/>
    </row>
    <row r="7308" spans="1:1" x14ac:dyDescent="0.3">
      <c r="A7308"/>
    </row>
    <row r="7309" spans="1:1" x14ac:dyDescent="0.3">
      <c r="A7309"/>
    </row>
    <row r="7310" spans="1:1" x14ac:dyDescent="0.3">
      <c r="A7310"/>
    </row>
    <row r="7311" spans="1:1" x14ac:dyDescent="0.3">
      <c r="A7311"/>
    </row>
    <row r="7312" spans="1:1" x14ac:dyDescent="0.3">
      <c r="A7312"/>
    </row>
    <row r="7313" spans="1:1" x14ac:dyDescent="0.3">
      <c r="A7313"/>
    </row>
    <row r="7314" spans="1:1" x14ac:dyDescent="0.3">
      <c r="A7314"/>
    </row>
    <row r="7315" spans="1:1" x14ac:dyDescent="0.3">
      <c r="A7315"/>
    </row>
    <row r="7316" spans="1:1" x14ac:dyDescent="0.3">
      <c r="A7316"/>
    </row>
    <row r="7317" spans="1:1" x14ac:dyDescent="0.3">
      <c r="A7317"/>
    </row>
    <row r="7318" spans="1:1" x14ac:dyDescent="0.3">
      <c r="A7318"/>
    </row>
    <row r="7319" spans="1:1" x14ac:dyDescent="0.3">
      <c r="A7319"/>
    </row>
    <row r="7320" spans="1:1" x14ac:dyDescent="0.3">
      <c r="A7320"/>
    </row>
    <row r="7321" spans="1:1" x14ac:dyDescent="0.3">
      <c r="A7321"/>
    </row>
    <row r="7322" spans="1:1" x14ac:dyDescent="0.3">
      <c r="A7322"/>
    </row>
    <row r="7323" spans="1:1" x14ac:dyDescent="0.3">
      <c r="A7323"/>
    </row>
    <row r="7324" spans="1:1" x14ac:dyDescent="0.3">
      <c r="A7324"/>
    </row>
    <row r="7325" spans="1:1" x14ac:dyDescent="0.3">
      <c r="A7325"/>
    </row>
    <row r="7326" spans="1:1" x14ac:dyDescent="0.3">
      <c r="A7326"/>
    </row>
    <row r="7327" spans="1:1" x14ac:dyDescent="0.3">
      <c r="A7327"/>
    </row>
    <row r="7328" spans="1:1" x14ac:dyDescent="0.3">
      <c r="A7328"/>
    </row>
    <row r="7329" spans="1:1" x14ac:dyDescent="0.3">
      <c r="A7329"/>
    </row>
    <row r="7330" spans="1:1" x14ac:dyDescent="0.3">
      <c r="A7330"/>
    </row>
    <row r="7331" spans="1:1" x14ac:dyDescent="0.3">
      <c r="A7331"/>
    </row>
    <row r="7332" spans="1:1" x14ac:dyDescent="0.3">
      <c r="A7332"/>
    </row>
    <row r="7333" spans="1:1" x14ac:dyDescent="0.3">
      <c r="A7333"/>
    </row>
    <row r="7334" spans="1:1" x14ac:dyDescent="0.3">
      <c r="A7334"/>
    </row>
    <row r="7335" spans="1:1" x14ac:dyDescent="0.3">
      <c r="A7335"/>
    </row>
    <row r="7336" spans="1:1" x14ac:dyDescent="0.3">
      <c r="A7336"/>
    </row>
    <row r="7337" spans="1:1" x14ac:dyDescent="0.3">
      <c r="A7337"/>
    </row>
    <row r="7338" spans="1:1" x14ac:dyDescent="0.3">
      <c r="A7338"/>
    </row>
    <row r="7339" spans="1:1" x14ac:dyDescent="0.3">
      <c r="A7339"/>
    </row>
    <row r="7340" spans="1:1" x14ac:dyDescent="0.3">
      <c r="A7340"/>
    </row>
    <row r="7341" spans="1:1" x14ac:dyDescent="0.3">
      <c r="A7341"/>
    </row>
    <row r="7342" spans="1:1" x14ac:dyDescent="0.3">
      <c r="A7342"/>
    </row>
    <row r="7343" spans="1:1" x14ac:dyDescent="0.3">
      <c r="A7343"/>
    </row>
    <row r="7344" spans="1:1" x14ac:dyDescent="0.3">
      <c r="A7344"/>
    </row>
    <row r="7345" spans="1:1" x14ac:dyDescent="0.3">
      <c r="A7345"/>
    </row>
    <row r="7346" spans="1:1" x14ac:dyDescent="0.3">
      <c r="A7346"/>
    </row>
    <row r="7347" spans="1:1" x14ac:dyDescent="0.3">
      <c r="A7347"/>
    </row>
    <row r="7348" spans="1:1" x14ac:dyDescent="0.3">
      <c r="A7348"/>
    </row>
    <row r="7349" spans="1:1" x14ac:dyDescent="0.3">
      <c r="A7349"/>
    </row>
    <row r="7350" spans="1:1" x14ac:dyDescent="0.3">
      <c r="A7350"/>
    </row>
    <row r="7351" spans="1:1" x14ac:dyDescent="0.3">
      <c r="A7351"/>
    </row>
    <row r="7352" spans="1:1" x14ac:dyDescent="0.3">
      <c r="A7352"/>
    </row>
    <row r="7353" spans="1:1" x14ac:dyDescent="0.3">
      <c r="A7353"/>
    </row>
    <row r="7354" spans="1:1" x14ac:dyDescent="0.3">
      <c r="A7354"/>
    </row>
    <row r="7355" spans="1:1" x14ac:dyDescent="0.3">
      <c r="A7355"/>
    </row>
    <row r="7356" spans="1:1" x14ac:dyDescent="0.3">
      <c r="A7356"/>
    </row>
    <row r="7357" spans="1:1" x14ac:dyDescent="0.3">
      <c r="A7357"/>
    </row>
    <row r="7358" spans="1:1" x14ac:dyDescent="0.3">
      <c r="A7358"/>
    </row>
    <row r="7359" spans="1:1" x14ac:dyDescent="0.3">
      <c r="A7359"/>
    </row>
    <row r="7360" spans="1:1" x14ac:dyDescent="0.3">
      <c r="A7360"/>
    </row>
    <row r="7361" spans="1:1" x14ac:dyDescent="0.3">
      <c r="A7361"/>
    </row>
    <row r="7362" spans="1:1" x14ac:dyDescent="0.3">
      <c r="A7362"/>
    </row>
    <row r="7363" spans="1:1" x14ac:dyDescent="0.3">
      <c r="A7363"/>
    </row>
    <row r="7364" spans="1:1" x14ac:dyDescent="0.3">
      <c r="A7364"/>
    </row>
    <row r="7365" spans="1:1" x14ac:dyDescent="0.3">
      <c r="A7365"/>
    </row>
    <row r="7366" spans="1:1" x14ac:dyDescent="0.3">
      <c r="A7366"/>
    </row>
    <row r="7367" spans="1:1" x14ac:dyDescent="0.3">
      <c r="A7367"/>
    </row>
    <row r="7368" spans="1:1" x14ac:dyDescent="0.3">
      <c r="A7368"/>
    </row>
    <row r="7369" spans="1:1" x14ac:dyDescent="0.3">
      <c r="A7369"/>
    </row>
    <row r="7370" spans="1:1" x14ac:dyDescent="0.3">
      <c r="A7370"/>
    </row>
    <row r="7371" spans="1:1" x14ac:dyDescent="0.3">
      <c r="A7371"/>
    </row>
    <row r="7372" spans="1:1" x14ac:dyDescent="0.3">
      <c r="A7372"/>
    </row>
    <row r="7373" spans="1:1" x14ac:dyDescent="0.3">
      <c r="A7373"/>
    </row>
    <row r="7374" spans="1:1" x14ac:dyDescent="0.3">
      <c r="A7374"/>
    </row>
    <row r="7375" spans="1:1" x14ac:dyDescent="0.3">
      <c r="A7375"/>
    </row>
    <row r="7376" spans="1:1" x14ac:dyDescent="0.3">
      <c r="A7376"/>
    </row>
    <row r="7377" spans="1:1" x14ac:dyDescent="0.3">
      <c r="A7377"/>
    </row>
    <row r="7378" spans="1:1" x14ac:dyDescent="0.3">
      <c r="A7378"/>
    </row>
    <row r="7379" spans="1:1" x14ac:dyDescent="0.3">
      <c r="A7379"/>
    </row>
    <row r="7380" spans="1:1" x14ac:dyDescent="0.3">
      <c r="A7380"/>
    </row>
    <row r="7381" spans="1:1" x14ac:dyDescent="0.3">
      <c r="A7381"/>
    </row>
    <row r="7382" spans="1:1" x14ac:dyDescent="0.3">
      <c r="A7382"/>
    </row>
    <row r="7383" spans="1:1" x14ac:dyDescent="0.3">
      <c r="A7383"/>
    </row>
    <row r="7384" spans="1:1" x14ac:dyDescent="0.3">
      <c r="A7384"/>
    </row>
    <row r="7385" spans="1:1" x14ac:dyDescent="0.3">
      <c r="A7385"/>
    </row>
    <row r="7386" spans="1:1" x14ac:dyDescent="0.3">
      <c r="A7386"/>
    </row>
    <row r="7387" spans="1:1" x14ac:dyDescent="0.3">
      <c r="A7387"/>
    </row>
    <row r="7388" spans="1:1" x14ac:dyDescent="0.3">
      <c r="A7388"/>
    </row>
    <row r="7389" spans="1:1" x14ac:dyDescent="0.3">
      <c r="A7389"/>
    </row>
    <row r="7390" spans="1:1" x14ac:dyDescent="0.3">
      <c r="A7390"/>
    </row>
    <row r="7391" spans="1:1" x14ac:dyDescent="0.3">
      <c r="A7391"/>
    </row>
    <row r="7392" spans="1:1" x14ac:dyDescent="0.3">
      <c r="A7392"/>
    </row>
    <row r="7393" spans="1:1" x14ac:dyDescent="0.3">
      <c r="A7393"/>
    </row>
    <row r="7394" spans="1:1" x14ac:dyDescent="0.3">
      <c r="A7394"/>
    </row>
    <row r="7395" spans="1:1" x14ac:dyDescent="0.3">
      <c r="A7395"/>
    </row>
    <row r="7396" spans="1:1" x14ac:dyDescent="0.3">
      <c r="A7396"/>
    </row>
    <row r="7397" spans="1:1" x14ac:dyDescent="0.3">
      <c r="A7397"/>
    </row>
    <row r="7398" spans="1:1" x14ac:dyDescent="0.3">
      <c r="A7398"/>
    </row>
    <row r="7399" spans="1:1" x14ac:dyDescent="0.3">
      <c r="A7399"/>
    </row>
    <row r="7400" spans="1:1" x14ac:dyDescent="0.3">
      <c r="A7400"/>
    </row>
    <row r="7401" spans="1:1" x14ac:dyDescent="0.3">
      <c r="A7401"/>
    </row>
    <row r="7402" spans="1:1" x14ac:dyDescent="0.3">
      <c r="A7402"/>
    </row>
    <row r="7403" spans="1:1" x14ac:dyDescent="0.3">
      <c r="A7403"/>
    </row>
    <row r="7404" spans="1:1" x14ac:dyDescent="0.3">
      <c r="A7404"/>
    </row>
    <row r="7405" spans="1:1" x14ac:dyDescent="0.3">
      <c r="A7405"/>
    </row>
    <row r="7406" spans="1:1" x14ac:dyDescent="0.3">
      <c r="A7406"/>
    </row>
    <row r="7407" spans="1:1" x14ac:dyDescent="0.3">
      <c r="A7407"/>
    </row>
    <row r="7408" spans="1:1" x14ac:dyDescent="0.3">
      <c r="A7408"/>
    </row>
    <row r="7409" spans="1:1" x14ac:dyDescent="0.3">
      <c r="A7409"/>
    </row>
    <row r="7410" spans="1:1" x14ac:dyDescent="0.3">
      <c r="A7410"/>
    </row>
    <row r="7411" spans="1:1" x14ac:dyDescent="0.3">
      <c r="A7411"/>
    </row>
    <row r="7412" spans="1:1" x14ac:dyDescent="0.3">
      <c r="A7412"/>
    </row>
    <row r="7413" spans="1:1" x14ac:dyDescent="0.3">
      <c r="A7413"/>
    </row>
    <row r="7414" spans="1:1" x14ac:dyDescent="0.3">
      <c r="A7414"/>
    </row>
    <row r="7415" spans="1:1" x14ac:dyDescent="0.3">
      <c r="A7415"/>
    </row>
    <row r="7416" spans="1:1" x14ac:dyDescent="0.3">
      <c r="A7416"/>
    </row>
    <row r="7417" spans="1:1" x14ac:dyDescent="0.3">
      <c r="A7417"/>
    </row>
    <row r="7418" spans="1:1" x14ac:dyDescent="0.3">
      <c r="A7418"/>
    </row>
    <row r="7419" spans="1:1" x14ac:dyDescent="0.3">
      <c r="A7419"/>
    </row>
    <row r="7420" spans="1:1" x14ac:dyDescent="0.3">
      <c r="A7420"/>
    </row>
    <row r="7421" spans="1:1" x14ac:dyDescent="0.3">
      <c r="A7421"/>
    </row>
    <row r="7422" spans="1:1" x14ac:dyDescent="0.3">
      <c r="A7422"/>
    </row>
    <row r="7423" spans="1:1" x14ac:dyDescent="0.3">
      <c r="A7423"/>
    </row>
    <row r="7424" spans="1:1" x14ac:dyDescent="0.3">
      <c r="A7424"/>
    </row>
    <row r="7425" spans="1:1" x14ac:dyDescent="0.3">
      <c r="A7425"/>
    </row>
    <row r="7426" spans="1:1" x14ac:dyDescent="0.3">
      <c r="A7426"/>
    </row>
    <row r="7427" spans="1:1" x14ac:dyDescent="0.3">
      <c r="A7427"/>
    </row>
    <row r="7428" spans="1:1" x14ac:dyDescent="0.3">
      <c r="A7428"/>
    </row>
    <row r="7429" spans="1:1" x14ac:dyDescent="0.3">
      <c r="A7429"/>
    </row>
    <row r="7430" spans="1:1" x14ac:dyDescent="0.3">
      <c r="A7430"/>
    </row>
    <row r="7431" spans="1:1" x14ac:dyDescent="0.3">
      <c r="A7431"/>
    </row>
    <row r="7432" spans="1:1" x14ac:dyDescent="0.3">
      <c r="A7432"/>
    </row>
    <row r="7433" spans="1:1" x14ac:dyDescent="0.3">
      <c r="A7433"/>
    </row>
    <row r="7434" spans="1:1" x14ac:dyDescent="0.3">
      <c r="A7434"/>
    </row>
    <row r="7435" spans="1:1" x14ac:dyDescent="0.3">
      <c r="A7435"/>
    </row>
    <row r="7436" spans="1:1" x14ac:dyDescent="0.3">
      <c r="A7436"/>
    </row>
    <row r="7437" spans="1:1" x14ac:dyDescent="0.3">
      <c r="A7437"/>
    </row>
    <row r="7438" spans="1:1" x14ac:dyDescent="0.3">
      <c r="A7438"/>
    </row>
    <row r="7439" spans="1:1" x14ac:dyDescent="0.3">
      <c r="A7439"/>
    </row>
    <row r="7440" spans="1:1" x14ac:dyDescent="0.3">
      <c r="A7440"/>
    </row>
    <row r="7441" spans="1:1" x14ac:dyDescent="0.3">
      <c r="A7441"/>
    </row>
    <row r="7442" spans="1:1" x14ac:dyDescent="0.3">
      <c r="A7442"/>
    </row>
    <row r="7443" spans="1:1" x14ac:dyDescent="0.3">
      <c r="A7443"/>
    </row>
    <row r="7444" spans="1:1" x14ac:dyDescent="0.3">
      <c r="A7444"/>
    </row>
    <row r="7445" spans="1:1" x14ac:dyDescent="0.3">
      <c r="A7445"/>
    </row>
    <row r="7446" spans="1:1" x14ac:dyDescent="0.3">
      <c r="A7446"/>
    </row>
    <row r="7447" spans="1:1" x14ac:dyDescent="0.3">
      <c r="A7447"/>
    </row>
    <row r="7448" spans="1:1" x14ac:dyDescent="0.3">
      <c r="A7448"/>
    </row>
    <row r="7449" spans="1:1" x14ac:dyDescent="0.3">
      <c r="A7449"/>
    </row>
    <row r="7450" spans="1:1" x14ac:dyDescent="0.3">
      <c r="A7450"/>
    </row>
    <row r="7451" spans="1:1" x14ac:dyDescent="0.3">
      <c r="A7451"/>
    </row>
    <row r="7452" spans="1:1" x14ac:dyDescent="0.3">
      <c r="A7452"/>
    </row>
    <row r="7453" spans="1:1" x14ac:dyDescent="0.3">
      <c r="A7453"/>
    </row>
    <row r="7454" spans="1:1" x14ac:dyDescent="0.3">
      <c r="A7454"/>
    </row>
    <row r="7455" spans="1:1" x14ac:dyDescent="0.3">
      <c r="A7455"/>
    </row>
    <row r="7456" spans="1:1" x14ac:dyDescent="0.3">
      <c r="A7456"/>
    </row>
    <row r="7457" spans="1:1" x14ac:dyDescent="0.3">
      <c r="A7457"/>
    </row>
    <row r="7458" spans="1:1" x14ac:dyDescent="0.3">
      <c r="A7458"/>
    </row>
    <row r="7459" spans="1:1" x14ac:dyDescent="0.3">
      <c r="A7459"/>
    </row>
    <row r="7460" spans="1:1" x14ac:dyDescent="0.3">
      <c r="A7460"/>
    </row>
    <row r="7461" spans="1:1" x14ac:dyDescent="0.3">
      <c r="A7461"/>
    </row>
    <row r="7462" spans="1:1" x14ac:dyDescent="0.3">
      <c r="A7462"/>
    </row>
    <row r="7463" spans="1:1" x14ac:dyDescent="0.3">
      <c r="A7463"/>
    </row>
    <row r="7464" spans="1:1" x14ac:dyDescent="0.3">
      <c r="A7464"/>
    </row>
    <row r="7465" spans="1:1" x14ac:dyDescent="0.3">
      <c r="A7465"/>
    </row>
    <row r="7466" spans="1:1" x14ac:dyDescent="0.3">
      <c r="A7466"/>
    </row>
    <row r="7467" spans="1:1" x14ac:dyDescent="0.3">
      <c r="A7467"/>
    </row>
    <row r="7468" spans="1:1" x14ac:dyDescent="0.3">
      <c r="A7468"/>
    </row>
    <row r="7469" spans="1:1" x14ac:dyDescent="0.3">
      <c r="A7469"/>
    </row>
    <row r="7470" spans="1:1" x14ac:dyDescent="0.3">
      <c r="A7470"/>
    </row>
    <row r="7471" spans="1:1" x14ac:dyDescent="0.3">
      <c r="A7471"/>
    </row>
    <row r="7472" spans="1:1" x14ac:dyDescent="0.3">
      <c r="A7472"/>
    </row>
    <row r="7473" spans="1:1" x14ac:dyDescent="0.3">
      <c r="A7473"/>
    </row>
    <row r="7474" spans="1:1" x14ac:dyDescent="0.3">
      <c r="A7474"/>
    </row>
    <row r="7475" spans="1:1" x14ac:dyDescent="0.3">
      <c r="A7475"/>
    </row>
    <row r="7476" spans="1:1" x14ac:dyDescent="0.3">
      <c r="A7476"/>
    </row>
    <row r="7477" spans="1:1" x14ac:dyDescent="0.3">
      <c r="A7477"/>
    </row>
    <row r="7478" spans="1:1" x14ac:dyDescent="0.3">
      <c r="A7478"/>
    </row>
    <row r="7479" spans="1:1" x14ac:dyDescent="0.3">
      <c r="A7479"/>
    </row>
    <row r="7480" spans="1:1" x14ac:dyDescent="0.3">
      <c r="A7480"/>
    </row>
    <row r="7481" spans="1:1" x14ac:dyDescent="0.3">
      <c r="A7481"/>
    </row>
    <row r="7482" spans="1:1" x14ac:dyDescent="0.3">
      <c r="A7482"/>
    </row>
    <row r="7483" spans="1:1" x14ac:dyDescent="0.3">
      <c r="A7483"/>
    </row>
    <row r="7484" spans="1:1" x14ac:dyDescent="0.3">
      <c r="A7484"/>
    </row>
    <row r="7485" spans="1:1" x14ac:dyDescent="0.3">
      <c r="A7485"/>
    </row>
    <row r="7486" spans="1:1" x14ac:dyDescent="0.3">
      <c r="A7486"/>
    </row>
    <row r="7487" spans="1:1" x14ac:dyDescent="0.3">
      <c r="A7487"/>
    </row>
    <row r="7488" spans="1:1" x14ac:dyDescent="0.3">
      <c r="A7488"/>
    </row>
    <row r="7489" spans="1:1" x14ac:dyDescent="0.3">
      <c r="A7489"/>
    </row>
    <row r="7490" spans="1:1" x14ac:dyDescent="0.3">
      <c r="A7490"/>
    </row>
    <row r="7491" spans="1:1" x14ac:dyDescent="0.3">
      <c r="A7491"/>
    </row>
    <row r="7492" spans="1:1" x14ac:dyDescent="0.3">
      <c r="A7492"/>
    </row>
    <row r="7493" spans="1:1" x14ac:dyDescent="0.3">
      <c r="A7493"/>
    </row>
    <row r="7494" spans="1:1" x14ac:dyDescent="0.3">
      <c r="A7494"/>
    </row>
    <row r="7495" spans="1:1" x14ac:dyDescent="0.3">
      <c r="A7495"/>
    </row>
    <row r="7496" spans="1:1" x14ac:dyDescent="0.3">
      <c r="A7496"/>
    </row>
    <row r="7497" spans="1:1" x14ac:dyDescent="0.3">
      <c r="A7497"/>
    </row>
    <row r="7498" spans="1:1" x14ac:dyDescent="0.3">
      <c r="A7498"/>
    </row>
    <row r="7499" spans="1:1" x14ac:dyDescent="0.3">
      <c r="A7499"/>
    </row>
    <row r="7500" spans="1:1" x14ac:dyDescent="0.3">
      <c r="A7500"/>
    </row>
    <row r="7501" spans="1:1" x14ac:dyDescent="0.3">
      <c r="A7501"/>
    </row>
    <row r="7502" spans="1:1" x14ac:dyDescent="0.3">
      <c r="A7502"/>
    </row>
    <row r="7503" spans="1:1" x14ac:dyDescent="0.3">
      <c r="A7503"/>
    </row>
    <row r="7504" spans="1:1" x14ac:dyDescent="0.3">
      <c r="A7504"/>
    </row>
    <row r="7505" spans="1:1" x14ac:dyDescent="0.3">
      <c r="A7505"/>
    </row>
    <row r="7506" spans="1:1" x14ac:dyDescent="0.3">
      <c r="A7506"/>
    </row>
    <row r="7507" spans="1:1" x14ac:dyDescent="0.3">
      <c r="A7507"/>
    </row>
    <row r="7508" spans="1:1" x14ac:dyDescent="0.3">
      <c r="A7508"/>
    </row>
    <row r="7509" spans="1:1" x14ac:dyDescent="0.3">
      <c r="A7509"/>
    </row>
    <row r="7510" spans="1:1" x14ac:dyDescent="0.3">
      <c r="A7510"/>
    </row>
    <row r="7511" spans="1:1" x14ac:dyDescent="0.3">
      <c r="A7511"/>
    </row>
    <row r="7512" spans="1:1" x14ac:dyDescent="0.3">
      <c r="A7512"/>
    </row>
    <row r="7513" spans="1:1" x14ac:dyDescent="0.3">
      <c r="A7513"/>
    </row>
    <row r="7514" spans="1:1" x14ac:dyDescent="0.3">
      <c r="A7514"/>
    </row>
    <row r="7515" spans="1:1" x14ac:dyDescent="0.3">
      <c r="A7515"/>
    </row>
    <row r="7516" spans="1:1" x14ac:dyDescent="0.3">
      <c r="A7516"/>
    </row>
    <row r="7517" spans="1:1" x14ac:dyDescent="0.3">
      <c r="A7517"/>
    </row>
    <row r="7518" spans="1:1" x14ac:dyDescent="0.3">
      <c r="A7518"/>
    </row>
    <row r="7519" spans="1:1" x14ac:dyDescent="0.3">
      <c r="A7519"/>
    </row>
    <row r="7520" spans="1:1" x14ac:dyDescent="0.3">
      <c r="A7520"/>
    </row>
    <row r="7521" spans="1:1" x14ac:dyDescent="0.3">
      <c r="A7521"/>
    </row>
    <row r="7522" spans="1:1" x14ac:dyDescent="0.3">
      <c r="A7522"/>
    </row>
    <row r="7523" spans="1:1" x14ac:dyDescent="0.3">
      <c r="A7523"/>
    </row>
    <row r="7524" spans="1:1" x14ac:dyDescent="0.3">
      <c r="A7524"/>
    </row>
    <row r="7525" spans="1:1" x14ac:dyDescent="0.3">
      <c r="A7525"/>
    </row>
    <row r="7526" spans="1:1" x14ac:dyDescent="0.3">
      <c r="A7526"/>
    </row>
    <row r="7527" spans="1:1" x14ac:dyDescent="0.3">
      <c r="A7527"/>
    </row>
    <row r="7528" spans="1:1" x14ac:dyDescent="0.3">
      <c r="A7528"/>
    </row>
    <row r="7529" spans="1:1" x14ac:dyDescent="0.3">
      <c r="A7529"/>
    </row>
    <row r="7530" spans="1:1" x14ac:dyDescent="0.3">
      <c r="A7530"/>
    </row>
    <row r="7531" spans="1:1" x14ac:dyDescent="0.3">
      <c r="A7531"/>
    </row>
    <row r="7532" spans="1:1" x14ac:dyDescent="0.3">
      <c r="A7532"/>
    </row>
    <row r="7533" spans="1:1" x14ac:dyDescent="0.3">
      <c r="A7533"/>
    </row>
    <row r="7534" spans="1:1" x14ac:dyDescent="0.3">
      <c r="A7534"/>
    </row>
    <row r="7535" spans="1:1" x14ac:dyDescent="0.3">
      <c r="A7535"/>
    </row>
    <row r="7536" spans="1:1" x14ac:dyDescent="0.3">
      <c r="A7536"/>
    </row>
    <row r="7537" spans="1:1" x14ac:dyDescent="0.3">
      <c r="A7537"/>
    </row>
    <row r="7538" spans="1:1" x14ac:dyDescent="0.3">
      <c r="A7538"/>
    </row>
    <row r="7539" spans="1:1" x14ac:dyDescent="0.3">
      <c r="A7539"/>
    </row>
    <row r="7540" spans="1:1" x14ac:dyDescent="0.3">
      <c r="A7540"/>
    </row>
    <row r="7541" spans="1:1" x14ac:dyDescent="0.3">
      <c r="A7541"/>
    </row>
    <row r="7542" spans="1:1" x14ac:dyDescent="0.3">
      <c r="A7542"/>
    </row>
    <row r="7543" spans="1:1" x14ac:dyDescent="0.3">
      <c r="A7543"/>
    </row>
    <row r="7544" spans="1:1" x14ac:dyDescent="0.3">
      <c r="A7544"/>
    </row>
    <row r="7545" spans="1:1" x14ac:dyDescent="0.3">
      <c r="A7545"/>
    </row>
    <row r="7546" spans="1:1" x14ac:dyDescent="0.3">
      <c r="A7546"/>
    </row>
    <row r="7547" spans="1:1" x14ac:dyDescent="0.3">
      <c r="A7547"/>
    </row>
    <row r="7548" spans="1:1" x14ac:dyDescent="0.3">
      <c r="A7548"/>
    </row>
    <row r="7549" spans="1:1" x14ac:dyDescent="0.3">
      <c r="A7549"/>
    </row>
    <row r="7550" spans="1:1" x14ac:dyDescent="0.3">
      <c r="A7550"/>
    </row>
    <row r="7551" spans="1:1" x14ac:dyDescent="0.3">
      <c r="A7551"/>
    </row>
    <row r="7552" spans="1:1" x14ac:dyDescent="0.3">
      <c r="A7552"/>
    </row>
    <row r="7553" spans="1:1" x14ac:dyDescent="0.3">
      <c r="A7553"/>
    </row>
    <row r="7554" spans="1:1" x14ac:dyDescent="0.3">
      <c r="A7554"/>
    </row>
    <row r="7555" spans="1:1" x14ac:dyDescent="0.3">
      <c r="A7555"/>
    </row>
    <row r="7556" spans="1:1" x14ac:dyDescent="0.3">
      <c r="A7556"/>
    </row>
    <row r="7557" spans="1:1" x14ac:dyDescent="0.3">
      <c r="A7557"/>
    </row>
    <row r="7558" spans="1:1" x14ac:dyDescent="0.3">
      <c r="A7558"/>
    </row>
    <row r="7559" spans="1:1" x14ac:dyDescent="0.3">
      <c r="A7559"/>
    </row>
    <row r="7560" spans="1:1" x14ac:dyDescent="0.3">
      <c r="A7560"/>
    </row>
    <row r="7561" spans="1:1" x14ac:dyDescent="0.3">
      <c r="A7561"/>
    </row>
    <row r="7562" spans="1:1" x14ac:dyDescent="0.3">
      <c r="A7562"/>
    </row>
    <row r="7563" spans="1:1" x14ac:dyDescent="0.3">
      <c r="A7563"/>
    </row>
    <row r="7564" spans="1:1" x14ac:dyDescent="0.3">
      <c r="A7564"/>
    </row>
    <row r="7565" spans="1:1" x14ac:dyDescent="0.3">
      <c r="A7565"/>
    </row>
    <row r="7566" spans="1:1" x14ac:dyDescent="0.3">
      <c r="A7566"/>
    </row>
    <row r="7567" spans="1:1" x14ac:dyDescent="0.3">
      <c r="A7567"/>
    </row>
    <row r="7568" spans="1:1" x14ac:dyDescent="0.3">
      <c r="A7568"/>
    </row>
    <row r="7569" spans="1:1" x14ac:dyDescent="0.3">
      <c r="A7569"/>
    </row>
    <row r="7570" spans="1:1" x14ac:dyDescent="0.3">
      <c r="A7570"/>
    </row>
    <row r="7571" spans="1:1" x14ac:dyDescent="0.3">
      <c r="A7571"/>
    </row>
    <row r="7572" spans="1:1" x14ac:dyDescent="0.3">
      <c r="A7572"/>
    </row>
    <row r="7573" spans="1:1" x14ac:dyDescent="0.3">
      <c r="A7573"/>
    </row>
    <row r="7574" spans="1:1" x14ac:dyDescent="0.3">
      <c r="A7574"/>
    </row>
    <row r="7575" spans="1:1" x14ac:dyDescent="0.3">
      <c r="A7575"/>
    </row>
    <row r="7576" spans="1:1" x14ac:dyDescent="0.3">
      <c r="A7576"/>
    </row>
    <row r="7577" spans="1:1" x14ac:dyDescent="0.3">
      <c r="A7577"/>
    </row>
    <row r="7578" spans="1:1" x14ac:dyDescent="0.3">
      <c r="A7578"/>
    </row>
    <row r="7579" spans="1:1" x14ac:dyDescent="0.3">
      <c r="A7579"/>
    </row>
    <row r="7580" spans="1:1" x14ac:dyDescent="0.3">
      <c r="A7580"/>
    </row>
    <row r="7581" spans="1:1" x14ac:dyDescent="0.3">
      <c r="A7581"/>
    </row>
    <row r="7582" spans="1:1" x14ac:dyDescent="0.3">
      <c r="A7582"/>
    </row>
    <row r="7583" spans="1:1" x14ac:dyDescent="0.3">
      <c r="A7583"/>
    </row>
    <row r="7584" spans="1:1" x14ac:dyDescent="0.3">
      <c r="A7584"/>
    </row>
    <row r="7585" spans="1:1" x14ac:dyDescent="0.3">
      <c r="A7585"/>
    </row>
    <row r="7586" spans="1:1" x14ac:dyDescent="0.3">
      <c r="A7586"/>
    </row>
    <row r="7587" spans="1:1" x14ac:dyDescent="0.3">
      <c r="A7587"/>
    </row>
    <row r="7588" spans="1:1" x14ac:dyDescent="0.3">
      <c r="A7588"/>
    </row>
    <row r="7589" spans="1:1" x14ac:dyDescent="0.3">
      <c r="A7589"/>
    </row>
    <row r="7590" spans="1:1" x14ac:dyDescent="0.3">
      <c r="A7590"/>
    </row>
    <row r="7591" spans="1:1" x14ac:dyDescent="0.3">
      <c r="A7591"/>
    </row>
    <row r="7592" spans="1:1" x14ac:dyDescent="0.3">
      <c r="A7592"/>
    </row>
    <row r="7593" spans="1:1" x14ac:dyDescent="0.3">
      <c r="A7593"/>
    </row>
    <row r="7594" spans="1:1" x14ac:dyDescent="0.3">
      <c r="A7594"/>
    </row>
    <row r="7595" spans="1:1" x14ac:dyDescent="0.3">
      <c r="A7595"/>
    </row>
    <row r="7596" spans="1:1" x14ac:dyDescent="0.3">
      <c r="A7596"/>
    </row>
    <row r="7597" spans="1:1" x14ac:dyDescent="0.3">
      <c r="A7597"/>
    </row>
    <row r="7598" spans="1:1" x14ac:dyDescent="0.3">
      <c r="A7598"/>
    </row>
    <row r="7599" spans="1:1" x14ac:dyDescent="0.3">
      <c r="A7599"/>
    </row>
    <row r="7600" spans="1:1" x14ac:dyDescent="0.3">
      <c r="A7600"/>
    </row>
    <row r="7601" spans="1:1" x14ac:dyDescent="0.3">
      <c r="A7601"/>
    </row>
    <row r="7602" spans="1:1" x14ac:dyDescent="0.3">
      <c r="A7602"/>
    </row>
    <row r="7603" spans="1:1" x14ac:dyDescent="0.3">
      <c r="A7603"/>
    </row>
    <row r="7604" spans="1:1" x14ac:dyDescent="0.3">
      <c r="A7604"/>
    </row>
    <row r="7605" spans="1:1" x14ac:dyDescent="0.3">
      <c r="A7605"/>
    </row>
    <row r="7606" spans="1:1" x14ac:dyDescent="0.3">
      <c r="A7606"/>
    </row>
    <row r="7607" spans="1:1" x14ac:dyDescent="0.3">
      <c r="A7607"/>
    </row>
    <row r="7608" spans="1:1" x14ac:dyDescent="0.3">
      <c r="A7608"/>
    </row>
    <row r="7609" spans="1:1" x14ac:dyDescent="0.3">
      <c r="A7609"/>
    </row>
    <row r="7610" spans="1:1" x14ac:dyDescent="0.3">
      <c r="A7610"/>
    </row>
    <row r="7611" spans="1:1" x14ac:dyDescent="0.3">
      <c r="A7611"/>
    </row>
    <row r="7612" spans="1:1" x14ac:dyDescent="0.3">
      <c r="A7612"/>
    </row>
    <row r="7613" spans="1:1" x14ac:dyDescent="0.3">
      <c r="A7613"/>
    </row>
    <row r="7614" spans="1:1" x14ac:dyDescent="0.3">
      <c r="A7614"/>
    </row>
    <row r="7615" spans="1:1" x14ac:dyDescent="0.3">
      <c r="A7615"/>
    </row>
    <row r="7616" spans="1:1" x14ac:dyDescent="0.3">
      <c r="A7616"/>
    </row>
    <row r="7617" spans="1:1" x14ac:dyDescent="0.3">
      <c r="A7617"/>
    </row>
    <row r="7618" spans="1:1" x14ac:dyDescent="0.3">
      <c r="A7618"/>
    </row>
    <row r="7619" spans="1:1" x14ac:dyDescent="0.3">
      <c r="A7619"/>
    </row>
    <row r="7620" spans="1:1" x14ac:dyDescent="0.3">
      <c r="A7620"/>
    </row>
    <row r="7621" spans="1:1" x14ac:dyDescent="0.3">
      <c r="A7621"/>
    </row>
    <row r="7622" spans="1:1" x14ac:dyDescent="0.3">
      <c r="A7622"/>
    </row>
    <row r="7623" spans="1:1" x14ac:dyDescent="0.3">
      <c r="A7623"/>
    </row>
    <row r="7624" spans="1:1" x14ac:dyDescent="0.3">
      <c r="A7624"/>
    </row>
    <row r="7625" spans="1:1" x14ac:dyDescent="0.3">
      <c r="A7625"/>
    </row>
    <row r="7626" spans="1:1" x14ac:dyDescent="0.3">
      <c r="A7626"/>
    </row>
    <row r="7627" spans="1:1" x14ac:dyDescent="0.3">
      <c r="A7627"/>
    </row>
    <row r="7628" spans="1:1" x14ac:dyDescent="0.3">
      <c r="A7628"/>
    </row>
    <row r="7629" spans="1:1" x14ac:dyDescent="0.3">
      <c r="A7629"/>
    </row>
    <row r="7630" spans="1:1" x14ac:dyDescent="0.3">
      <c r="A7630"/>
    </row>
    <row r="7631" spans="1:1" x14ac:dyDescent="0.3">
      <c r="A7631"/>
    </row>
    <row r="7632" spans="1:1" x14ac:dyDescent="0.3">
      <c r="A7632"/>
    </row>
    <row r="7633" spans="1:1" x14ac:dyDescent="0.3">
      <c r="A7633"/>
    </row>
    <row r="7634" spans="1:1" x14ac:dyDescent="0.3">
      <c r="A7634"/>
    </row>
    <row r="7635" spans="1:1" x14ac:dyDescent="0.3">
      <c r="A7635"/>
    </row>
    <row r="7636" spans="1:1" x14ac:dyDescent="0.3">
      <c r="A7636"/>
    </row>
    <row r="7637" spans="1:1" x14ac:dyDescent="0.3">
      <c r="A7637"/>
    </row>
    <row r="7638" spans="1:1" x14ac:dyDescent="0.3">
      <c r="A7638"/>
    </row>
    <row r="7639" spans="1:1" x14ac:dyDescent="0.3">
      <c r="A7639"/>
    </row>
    <row r="7640" spans="1:1" x14ac:dyDescent="0.3">
      <c r="A7640"/>
    </row>
    <row r="7641" spans="1:1" x14ac:dyDescent="0.3">
      <c r="A7641"/>
    </row>
    <row r="7642" spans="1:1" x14ac:dyDescent="0.3">
      <c r="A7642"/>
    </row>
    <row r="7643" spans="1:1" x14ac:dyDescent="0.3">
      <c r="A7643"/>
    </row>
    <row r="7644" spans="1:1" x14ac:dyDescent="0.3">
      <c r="A7644"/>
    </row>
    <row r="7645" spans="1:1" x14ac:dyDescent="0.3">
      <c r="A7645"/>
    </row>
    <row r="7646" spans="1:1" x14ac:dyDescent="0.3">
      <c r="A7646"/>
    </row>
    <row r="7647" spans="1:1" x14ac:dyDescent="0.3">
      <c r="A7647"/>
    </row>
    <row r="7648" spans="1:1" x14ac:dyDescent="0.3">
      <c r="A7648"/>
    </row>
    <row r="7649" spans="1:1" x14ac:dyDescent="0.3">
      <c r="A7649"/>
    </row>
    <row r="7650" spans="1:1" x14ac:dyDescent="0.3">
      <c r="A7650"/>
    </row>
    <row r="7651" spans="1:1" x14ac:dyDescent="0.3">
      <c r="A7651"/>
    </row>
    <row r="7652" spans="1:1" x14ac:dyDescent="0.3">
      <c r="A7652"/>
    </row>
    <row r="7653" spans="1:1" x14ac:dyDescent="0.3">
      <c r="A7653"/>
    </row>
    <row r="7654" spans="1:1" x14ac:dyDescent="0.3">
      <c r="A7654"/>
    </row>
    <row r="7655" spans="1:1" x14ac:dyDescent="0.3">
      <c r="A7655"/>
    </row>
    <row r="7656" spans="1:1" x14ac:dyDescent="0.3">
      <c r="A7656"/>
    </row>
    <row r="7657" spans="1:1" x14ac:dyDescent="0.3">
      <c r="A7657"/>
    </row>
    <row r="7658" spans="1:1" x14ac:dyDescent="0.3">
      <c r="A7658"/>
    </row>
    <row r="7659" spans="1:1" x14ac:dyDescent="0.3">
      <c r="A7659"/>
    </row>
    <row r="7660" spans="1:1" x14ac:dyDescent="0.3">
      <c r="A7660"/>
    </row>
    <row r="7661" spans="1:1" x14ac:dyDescent="0.3">
      <c r="A7661"/>
    </row>
    <row r="7662" spans="1:1" x14ac:dyDescent="0.3">
      <c r="A7662"/>
    </row>
    <row r="7663" spans="1:1" x14ac:dyDescent="0.3">
      <c r="A7663"/>
    </row>
    <row r="7664" spans="1:1" x14ac:dyDescent="0.3">
      <c r="A7664"/>
    </row>
    <row r="7665" spans="1:1" x14ac:dyDescent="0.3">
      <c r="A7665"/>
    </row>
    <row r="7666" spans="1:1" x14ac:dyDescent="0.3">
      <c r="A7666"/>
    </row>
    <row r="7667" spans="1:1" x14ac:dyDescent="0.3">
      <c r="A7667"/>
    </row>
    <row r="7668" spans="1:1" x14ac:dyDescent="0.3">
      <c r="A7668"/>
    </row>
    <row r="7669" spans="1:1" x14ac:dyDescent="0.3">
      <c r="A7669"/>
    </row>
    <row r="7670" spans="1:1" x14ac:dyDescent="0.3">
      <c r="A7670"/>
    </row>
    <row r="7671" spans="1:1" x14ac:dyDescent="0.3">
      <c r="A7671"/>
    </row>
    <row r="7672" spans="1:1" x14ac:dyDescent="0.3">
      <c r="A7672"/>
    </row>
    <row r="7673" spans="1:1" x14ac:dyDescent="0.3">
      <c r="A7673"/>
    </row>
    <row r="7674" spans="1:1" x14ac:dyDescent="0.3">
      <c r="A7674"/>
    </row>
    <row r="7675" spans="1:1" x14ac:dyDescent="0.3">
      <c r="A7675"/>
    </row>
    <row r="7676" spans="1:1" x14ac:dyDescent="0.3">
      <c r="A7676"/>
    </row>
    <row r="7677" spans="1:1" x14ac:dyDescent="0.3">
      <c r="A7677"/>
    </row>
    <row r="7678" spans="1:1" x14ac:dyDescent="0.3">
      <c r="A7678"/>
    </row>
    <row r="7679" spans="1:1" x14ac:dyDescent="0.3">
      <c r="A7679"/>
    </row>
    <row r="7680" spans="1:1" x14ac:dyDescent="0.3">
      <c r="A7680"/>
    </row>
    <row r="7681" spans="1:1" x14ac:dyDescent="0.3">
      <c r="A7681"/>
    </row>
    <row r="7682" spans="1:1" x14ac:dyDescent="0.3">
      <c r="A7682"/>
    </row>
    <row r="7683" spans="1:1" x14ac:dyDescent="0.3">
      <c r="A7683"/>
    </row>
    <row r="7684" spans="1:1" x14ac:dyDescent="0.3">
      <c r="A7684"/>
    </row>
    <row r="7685" spans="1:1" x14ac:dyDescent="0.3">
      <c r="A7685"/>
    </row>
    <row r="7686" spans="1:1" x14ac:dyDescent="0.3">
      <c r="A7686"/>
    </row>
    <row r="7687" spans="1:1" x14ac:dyDescent="0.3">
      <c r="A7687"/>
    </row>
    <row r="7688" spans="1:1" x14ac:dyDescent="0.3">
      <c r="A7688"/>
    </row>
    <row r="7689" spans="1:1" x14ac:dyDescent="0.3">
      <c r="A7689"/>
    </row>
    <row r="7690" spans="1:1" x14ac:dyDescent="0.3">
      <c r="A7690"/>
    </row>
    <row r="7691" spans="1:1" x14ac:dyDescent="0.3">
      <c r="A7691"/>
    </row>
    <row r="7692" spans="1:1" x14ac:dyDescent="0.3">
      <c r="A7692"/>
    </row>
    <row r="7693" spans="1:1" x14ac:dyDescent="0.3">
      <c r="A7693"/>
    </row>
    <row r="7694" spans="1:1" x14ac:dyDescent="0.3">
      <c r="A7694"/>
    </row>
    <row r="7695" spans="1:1" x14ac:dyDescent="0.3">
      <c r="A7695"/>
    </row>
    <row r="7696" spans="1:1" x14ac:dyDescent="0.3">
      <c r="A7696"/>
    </row>
    <row r="7697" spans="1:1" x14ac:dyDescent="0.3">
      <c r="A7697"/>
    </row>
    <row r="7698" spans="1:1" x14ac:dyDescent="0.3">
      <c r="A7698"/>
    </row>
    <row r="7699" spans="1:1" x14ac:dyDescent="0.3">
      <c r="A7699"/>
    </row>
    <row r="7700" spans="1:1" x14ac:dyDescent="0.3">
      <c r="A7700"/>
    </row>
    <row r="7701" spans="1:1" x14ac:dyDescent="0.3">
      <c r="A7701"/>
    </row>
    <row r="7702" spans="1:1" x14ac:dyDescent="0.3">
      <c r="A7702"/>
    </row>
    <row r="7703" spans="1:1" x14ac:dyDescent="0.3">
      <c r="A7703"/>
    </row>
    <row r="7704" spans="1:1" x14ac:dyDescent="0.3">
      <c r="A7704"/>
    </row>
    <row r="7705" spans="1:1" x14ac:dyDescent="0.3">
      <c r="A7705"/>
    </row>
    <row r="7706" spans="1:1" x14ac:dyDescent="0.3">
      <c r="A7706"/>
    </row>
    <row r="7707" spans="1:1" x14ac:dyDescent="0.3">
      <c r="A7707"/>
    </row>
    <row r="7708" spans="1:1" x14ac:dyDescent="0.3">
      <c r="A7708"/>
    </row>
    <row r="7709" spans="1:1" x14ac:dyDescent="0.3">
      <c r="A7709"/>
    </row>
    <row r="7710" spans="1:1" x14ac:dyDescent="0.3">
      <c r="A7710"/>
    </row>
    <row r="7711" spans="1:1" x14ac:dyDescent="0.3">
      <c r="A7711"/>
    </row>
    <row r="7712" spans="1:1" x14ac:dyDescent="0.3">
      <c r="A7712"/>
    </row>
    <row r="7713" spans="1:1" x14ac:dyDescent="0.3">
      <c r="A7713"/>
    </row>
    <row r="7714" spans="1:1" x14ac:dyDescent="0.3">
      <c r="A7714"/>
    </row>
    <row r="7715" spans="1:1" x14ac:dyDescent="0.3">
      <c r="A7715"/>
    </row>
    <row r="7716" spans="1:1" x14ac:dyDescent="0.3">
      <c r="A7716"/>
    </row>
    <row r="7717" spans="1:1" x14ac:dyDescent="0.3">
      <c r="A7717"/>
    </row>
    <row r="7718" spans="1:1" x14ac:dyDescent="0.3">
      <c r="A7718"/>
    </row>
    <row r="7719" spans="1:1" x14ac:dyDescent="0.3">
      <c r="A7719"/>
    </row>
    <row r="7720" spans="1:1" x14ac:dyDescent="0.3">
      <c r="A7720"/>
    </row>
    <row r="7721" spans="1:1" x14ac:dyDescent="0.3">
      <c r="A7721"/>
    </row>
    <row r="7722" spans="1:1" x14ac:dyDescent="0.3">
      <c r="A7722"/>
    </row>
    <row r="7723" spans="1:1" x14ac:dyDescent="0.3">
      <c r="A7723"/>
    </row>
    <row r="7724" spans="1:1" x14ac:dyDescent="0.3">
      <c r="A7724"/>
    </row>
    <row r="7725" spans="1:1" x14ac:dyDescent="0.3">
      <c r="A7725"/>
    </row>
    <row r="7726" spans="1:1" x14ac:dyDescent="0.3">
      <c r="A7726"/>
    </row>
    <row r="7727" spans="1:1" x14ac:dyDescent="0.3">
      <c r="A7727"/>
    </row>
    <row r="7728" spans="1:1" x14ac:dyDescent="0.3">
      <c r="A7728"/>
    </row>
    <row r="7729" spans="1:1" x14ac:dyDescent="0.3">
      <c r="A7729"/>
    </row>
    <row r="7730" spans="1:1" x14ac:dyDescent="0.3">
      <c r="A7730"/>
    </row>
    <row r="7731" spans="1:1" x14ac:dyDescent="0.3">
      <c r="A7731"/>
    </row>
    <row r="7732" spans="1:1" x14ac:dyDescent="0.3">
      <c r="A7732"/>
    </row>
    <row r="7733" spans="1:1" x14ac:dyDescent="0.3">
      <c r="A7733"/>
    </row>
    <row r="7734" spans="1:1" x14ac:dyDescent="0.3">
      <c r="A7734"/>
    </row>
    <row r="7735" spans="1:1" x14ac:dyDescent="0.3">
      <c r="A7735"/>
    </row>
    <row r="7736" spans="1:1" x14ac:dyDescent="0.3">
      <c r="A7736"/>
    </row>
    <row r="7737" spans="1:1" x14ac:dyDescent="0.3">
      <c r="A7737"/>
    </row>
    <row r="7738" spans="1:1" x14ac:dyDescent="0.3">
      <c r="A7738"/>
    </row>
    <row r="7739" spans="1:1" x14ac:dyDescent="0.3">
      <c r="A7739"/>
    </row>
    <row r="7740" spans="1:1" x14ac:dyDescent="0.3">
      <c r="A7740"/>
    </row>
    <row r="7741" spans="1:1" x14ac:dyDescent="0.3">
      <c r="A7741"/>
    </row>
    <row r="7742" spans="1:1" x14ac:dyDescent="0.3">
      <c r="A7742"/>
    </row>
    <row r="7743" spans="1:1" x14ac:dyDescent="0.3">
      <c r="A7743"/>
    </row>
    <row r="7744" spans="1:1" x14ac:dyDescent="0.3">
      <c r="A7744"/>
    </row>
    <row r="7745" spans="1:1" x14ac:dyDescent="0.3">
      <c r="A7745"/>
    </row>
    <row r="7746" spans="1:1" x14ac:dyDescent="0.3">
      <c r="A7746"/>
    </row>
    <row r="7747" spans="1:1" x14ac:dyDescent="0.3">
      <c r="A7747"/>
    </row>
    <row r="7748" spans="1:1" x14ac:dyDescent="0.3">
      <c r="A7748"/>
    </row>
    <row r="7749" spans="1:1" x14ac:dyDescent="0.3">
      <c r="A7749"/>
    </row>
    <row r="7750" spans="1:1" x14ac:dyDescent="0.3">
      <c r="A7750"/>
    </row>
    <row r="7751" spans="1:1" x14ac:dyDescent="0.3">
      <c r="A7751"/>
    </row>
    <row r="7752" spans="1:1" x14ac:dyDescent="0.3">
      <c r="A7752"/>
    </row>
    <row r="7753" spans="1:1" x14ac:dyDescent="0.3">
      <c r="A7753"/>
    </row>
    <row r="7754" spans="1:1" x14ac:dyDescent="0.3">
      <c r="A7754"/>
    </row>
    <row r="7755" spans="1:1" x14ac:dyDescent="0.3">
      <c r="A7755"/>
    </row>
    <row r="7756" spans="1:1" x14ac:dyDescent="0.3">
      <c r="A7756"/>
    </row>
    <row r="7757" spans="1:1" x14ac:dyDescent="0.3">
      <c r="A7757"/>
    </row>
    <row r="7758" spans="1:1" x14ac:dyDescent="0.3">
      <c r="A7758"/>
    </row>
    <row r="7759" spans="1:1" x14ac:dyDescent="0.3">
      <c r="A7759"/>
    </row>
    <row r="7760" spans="1:1" x14ac:dyDescent="0.3">
      <c r="A7760"/>
    </row>
    <row r="7761" spans="1:1" x14ac:dyDescent="0.3">
      <c r="A7761"/>
    </row>
    <row r="7762" spans="1:1" x14ac:dyDescent="0.3">
      <c r="A7762"/>
    </row>
    <row r="7763" spans="1:1" x14ac:dyDescent="0.3">
      <c r="A7763"/>
    </row>
    <row r="7764" spans="1:1" x14ac:dyDescent="0.3">
      <c r="A7764"/>
    </row>
    <row r="7765" spans="1:1" x14ac:dyDescent="0.3">
      <c r="A7765"/>
    </row>
    <row r="7766" spans="1:1" x14ac:dyDescent="0.3">
      <c r="A7766"/>
    </row>
    <row r="7767" spans="1:1" x14ac:dyDescent="0.3">
      <c r="A7767"/>
    </row>
    <row r="7768" spans="1:1" x14ac:dyDescent="0.3">
      <c r="A7768"/>
    </row>
    <row r="7769" spans="1:1" x14ac:dyDescent="0.3">
      <c r="A7769"/>
    </row>
    <row r="7770" spans="1:1" x14ac:dyDescent="0.3">
      <c r="A7770"/>
    </row>
    <row r="7771" spans="1:1" x14ac:dyDescent="0.3">
      <c r="A7771"/>
    </row>
    <row r="7772" spans="1:1" x14ac:dyDescent="0.3">
      <c r="A7772"/>
    </row>
    <row r="7773" spans="1:1" x14ac:dyDescent="0.3">
      <c r="A7773"/>
    </row>
    <row r="7774" spans="1:1" x14ac:dyDescent="0.3">
      <c r="A7774"/>
    </row>
    <row r="7775" spans="1:1" x14ac:dyDescent="0.3">
      <c r="A7775"/>
    </row>
    <row r="7776" spans="1:1" x14ac:dyDescent="0.3">
      <c r="A7776"/>
    </row>
    <row r="7777" spans="1:1" x14ac:dyDescent="0.3">
      <c r="A7777"/>
    </row>
    <row r="7778" spans="1:1" x14ac:dyDescent="0.3">
      <c r="A7778"/>
    </row>
    <row r="7779" spans="1:1" x14ac:dyDescent="0.3">
      <c r="A7779"/>
    </row>
    <row r="7780" spans="1:1" x14ac:dyDescent="0.3">
      <c r="A7780"/>
    </row>
    <row r="7781" spans="1:1" x14ac:dyDescent="0.3">
      <c r="A7781"/>
    </row>
    <row r="7782" spans="1:1" x14ac:dyDescent="0.3">
      <c r="A7782"/>
    </row>
    <row r="7783" spans="1:1" x14ac:dyDescent="0.3">
      <c r="A7783"/>
    </row>
    <row r="7784" spans="1:1" x14ac:dyDescent="0.3">
      <c r="A7784"/>
    </row>
    <row r="7785" spans="1:1" x14ac:dyDescent="0.3">
      <c r="A7785"/>
    </row>
    <row r="7786" spans="1:1" x14ac:dyDescent="0.3">
      <c r="A7786"/>
    </row>
    <row r="7787" spans="1:1" x14ac:dyDescent="0.3">
      <c r="A7787"/>
    </row>
    <row r="7788" spans="1:1" x14ac:dyDescent="0.3">
      <c r="A7788"/>
    </row>
    <row r="7789" spans="1:1" x14ac:dyDescent="0.3">
      <c r="A7789"/>
    </row>
    <row r="7790" spans="1:1" x14ac:dyDescent="0.3">
      <c r="A7790"/>
    </row>
    <row r="7791" spans="1:1" x14ac:dyDescent="0.3">
      <c r="A7791"/>
    </row>
    <row r="7792" spans="1:1" x14ac:dyDescent="0.3">
      <c r="A7792"/>
    </row>
    <row r="7793" spans="1:1" x14ac:dyDescent="0.3">
      <c r="A7793"/>
    </row>
    <row r="7794" spans="1:1" x14ac:dyDescent="0.3">
      <c r="A7794"/>
    </row>
    <row r="7795" spans="1:1" x14ac:dyDescent="0.3">
      <c r="A7795"/>
    </row>
    <row r="7796" spans="1:1" x14ac:dyDescent="0.3">
      <c r="A7796"/>
    </row>
    <row r="7797" spans="1:1" x14ac:dyDescent="0.3">
      <c r="A7797"/>
    </row>
    <row r="7798" spans="1:1" x14ac:dyDescent="0.3">
      <c r="A7798"/>
    </row>
    <row r="7799" spans="1:1" x14ac:dyDescent="0.3">
      <c r="A7799"/>
    </row>
    <row r="7800" spans="1:1" x14ac:dyDescent="0.3">
      <c r="A7800"/>
    </row>
    <row r="7801" spans="1:1" x14ac:dyDescent="0.3">
      <c r="A7801"/>
    </row>
    <row r="7802" spans="1:1" x14ac:dyDescent="0.3">
      <c r="A7802"/>
    </row>
    <row r="7803" spans="1:1" x14ac:dyDescent="0.3">
      <c r="A7803"/>
    </row>
    <row r="7804" spans="1:1" x14ac:dyDescent="0.3">
      <c r="A7804"/>
    </row>
    <row r="7805" spans="1:1" x14ac:dyDescent="0.3">
      <c r="A7805"/>
    </row>
    <row r="7806" spans="1:1" x14ac:dyDescent="0.3">
      <c r="A7806"/>
    </row>
    <row r="7807" spans="1:1" x14ac:dyDescent="0.3">
      <c r="A7807"/>
    </row>
    <row r="7808" spans="1:1" x14ac:dyDescent="0.3">
      <c r="A7808"/>
    </row>
    <row r="7809" spans="1:1" x14ac:dyDescent="0.3">
      <c r="A7809"/>
    </row>
    <row r="7810" spans="1:1" x14ac:dyDescent="0.3">
      <c r="A7810"/>
    </row>
    <row r="7811" spans="1:1" x14ac:dyDescent="0.3">
      <c r="A7811"/>
    </row>
    <row r="7812" spans="1:1" x14ac:dyDescent="0.3">
      <c r="A7812"/>
    </row>
    <row r="7813" spans="1:1" x14ac:dyDescent="0.3">
      <c r="A7813"/>
    </row>
    <row r="7814" spans="1:1" x14ac:dyDescent="0.3">
      <c r="A7814"/>
    </row>
    <row r="7815" spans="1:1" x14ac:dyDescent="0.3">
      <c r="A7815"/>
    </row>
    <row r="7816" spans="1:1" x14ac:dyDescent="0.3">
      <c r="A7816"/>
    </row>
    <row r="7817" spans="1:1" x14ac:dyDescent="0.3">
      <c r="A7817"/>
    </row>
    <row r="7818" spans="1:1" x14ac:dyDescent="0.3">
      <c r="A7818"/>
    </row>
    <row r="7819" spans="1:1" x14ac:dyDescent="0.3">
      <c r="A7819"/>
    </row>
    <row r="7820" spans="1:1" x14ac:dyDescent="0.3">
      <c r="A7820"/>
    </row>
    <row r="7821" spans="1:1" x14ac:dyDescent="0.3">
      <c r="A7821"/>
    </row>
    <row r="7822" spans="1:1" x14ac:dyDescent="0.3">
      <c r="A7822"/>
    </row>
    <row r="7823" spans="1:1" x14ac:dyDescent="0.3">
      <c r="A7823"/>
    </row>
    <row r="7824" spans="1:1" x14ac:dyDescent="0.3">
      <c r="A7824"/>
    </row>
    <row r="7825" spans="1:1" x14ac:dyDescent="0.3">
      <c r="A7825"/>
    </row>
    <row r="7826" spans="1:1" x14ac:dyDescent="0.3">
      <c r="A7826"/>
    </row>
    <row r="7827" spans="1:1" x14ac:dyDescent="0.3">
      <c r="A7827"/>
    </row>
    <row r="7828" spans="1:1" x14ac:dyDescent="0.3">
      <c r="A7828"/>
    </row>
    <row r="7829" spans="1:1" x14ac:dyDescent="0.3">
      <c r="A7829"/>
    </row>
    <row r="7830" spans="1:1" x14ac:dyDescent="0.3">
      <c r="A7830"/>
    </row>
    <row r="7831" spans="1:1" x14ac:dyDescent="0.3">
      <c r="A7831"/>
    </row>
    <row r="7832" spans="1:1" x14ac:dyDescent="0.3">
      <c r="A7832"/>
    </row>
    <row r="7833" spans="1:1" x14ac:dyDescent="0.3">
      <c r="A7833"/>
    </row>
    <row r="7834" spans="1:1" x14ac:dyDescent="0.3">
      <c r="A7834"/>
    </row>
    <row r="7835" spans="1:1" x14ac:dyDescent="0.3">
      <c r="A7835"/>
    </row>
    <row r="7836" spans="1:1" x14ac:dyDescent="0.3">
      <c r="A7836"/>
    </row>
    <row r="7837" spans="1:1" x14ac:dyDescent="0.3">
      <c r="A7837"/>
    </row>
    <row r="7838" spans="1:1" x14ac:dyDescent="0.3">
      <c r="A7838"/>
    </row>
    <row r="7839" spans="1:1" x14ac:dyDescent="0.3">
      <c r="A7839"/>
    </row>
    <row r="7840" spans="1:1" x14ac:dyDescent="0.3">
      <c r="A7840"/>
    </row>
    <row r="7841" spans="1:1" x14ac:dyDescent="0.3">
      <c r="A7841"/>
    </row>
    <row r="7842" spans="1:1" x14ac:dyDescent="0.3">
      <c r="A7842"/>
    </row>
    <row r="7843" spans="1:1" x14ac:dyDescent="0.3">
      <c r="A7843"/>
    </row>
    <row r="7844" spans="1:1" x14ac:dyDescent="0.3">
      <c r="A7844"/>
    </row>
    <row r="7845" spans="1:1" x14ac:dyDescent="0.3">
      <c r="A7845"/>
    </row>
    <row r="7846" spans="1:1" x14ac:dyDescent="0.3">
      <c r="A7846"/>
    </row>
    <row r="7847" spans="1:1" x14ac:dyDescent="0.3">
      <c r="A7847"/>
    </row>
    <row r="7848" spans="1:1" x14ac:dyDescent="0.3">
      <c r="A7848"/>
    </row>
    <row r="7849" spans="1:1" x14ac:dyDescent="0.3">
      <c r="A7849"/>
    </row>
    <row r="7850" spans="1:1" x14ac:dyDescent="0.3">
      <c r="A7850"/>
    </row>
    <row r="7851" spans="1:1" x14ac:dyDescent="0.3">
      <c r="A7851"/>
    </row>
    <row r="7852" spans="1:1" x14ac:dyDescent="0.3">
      <c r="A7852"/>
    </row>
    <row r="7853" spans="1:1" x14ac:dyDescent="0.3">
      <c r="A7853"/>
    </row>
    <row r="7854" spans="1:1" x14ac:dyDescent="0.3">
      <c r="A7854"/>
    </row>
    <row r="7855" spans="1:1" x14ac:dyDescent="0.3">
      <c r="A7855"/>
    </row>
    <row r="7856" spans="1:1" x14ac:dyDescent="0.3">
      <c r="A7856"/>
    </row>
    <row r="7857" spans="1:1" x14ac:dyDescent="0.3">
      <c r="A7857"/>
    </row>
    <row r="7858" spans="1:1" x14ac:dyDescent="0.3">
      <c r="A7858"/>
    </row>
    <row r="7859" spans="1:1" x14ac:dyDescent="0.3">
      <c r="A7859"/>
    </row>
    <row r="7860" spans="1:1" x14ac:dyDescent="0.3">
      <c r="A7860"/>
    </row>
    <row r="7861" spans="1:1" x14ac:dyDescent="0.3">
      <c r="A7861"/>
    </row>
    <row r="7862" spans="1:1" x14ac:dyDescent="0.3">
      <c r="A7862"/>
    </row>
    <row r="7863" spans="1:1" x14ac:dyDescent="0.3">
      <c r="A7863"/>
    </row>
    <row r="7864" spans="1:1" x14ac:dyDescent="0.3">
      <c r="A7864"/>
    </row>
    <row r="7865" spans="1:1" x14ac:dyDescent="0.3">
      <c r="A7865"/>
    </row>
    <row r="7866" spans="1:1" x14ac:dyDescent="0.3">
      <c r="A7866"/>
    </row>
    <row r="7867" spans="1:1" x14ac:dyDescent="0.3">
      <c r="A7867"/>
    </row>
    <row r="7868" spans="1:1" x14ac:dyDescent="0.3">
      <c r="A7868"/>
    </row>
    <row r="7869" spans="1:1" x14ac:dyDescent="0.3">
      <c r="A7869"/>
    </row>
    <row r="7870" spans="1:1" x14ac:dyDescent="0.3">
      <c r="A7870"/>
    </row>
    <row r="7871" spans="1:1" x14ac:dyDescent="0.3">
      <c r="A7871"/>
    </row>
    <row r="7872" spans="1:1" x14ac:dyDescent="0.3">
      <c r="A7872"/>
    </row>
    <row r="7873" spans="1:1" x14ac:dyDescent="0.3">
      <c r="A7873"/>
    </row>
    <row r="7874" spans="1:1" x14ac:dyDescent="0.3">
      <c r="A7874"/>
    </row>
    <row r="7875" spans="1:1" x14ac:dyDescent="0.3">
      <c r="A7875"/>
    </row>
    <row r="7876" spans="1:1" x14ac:dyDescent="0.3">
      <c r="A7876"/>
    </row>
    <row r="7877" spans="1:1" x14ac:dyDescent="0.3">
      <c r="A7877"/>
    </row>
    <row r="7878" spans="1:1" x14ac:dyDescent="0.3">
      <c r="A7878"/>
    </row>
    <row r="7879" spans="1:1" x14ac:dyDescent="0.3">
      <c r="A7879"/>
    </row>
    <row r="7880" spans="1:1" x14ac:dyDescent="0.3">
      <c r="A7880"/>
    </row>
    <row r="7881" spans="1:1" x14ac:dyDescent="0.3">
      <c r="A7881"/>
    </row>
    <row r="7882" spans="1:1" x14ac:dyDescent="0.3">
      <c r="A7882"/>
    </row>
    <row r="7883" spans="1:1" x14ac:dyDescent="0.3">
      <c r="A7883"/>
    </row>
    <row r="7884" spans="1:1" x14ac:dyDescent="0.3">
      <c r="A7884"/>
    </row>
    <row r="7885" spans="1:1" x14ac:dyDescent="0.3">
      <c r="A7885"/>
    </row>
    <row r="7886" spans="1:1" x14ac:dyDescent="0.3">
      <c r="A7886"/>
    </row>
    <row r="7887" spans="1:1" x14ac:dyDescent="0.3">
      <c r="A7887"/>
    </row>
    <row r="7888" spans="1:1" x14ac:dyDescent="0.3">
      <c r="A7888"/>
    </row>
    <row r="7889" spans="1:1" x14ac:dyDescent="0.3">
      <c r="A7889"/>
    </row>
    <row r="7890" spans="1:1" x14ac:dyDescent="0.3">
      <c r="A7890"/>
    </row>
    <row r="7891" spans="1:1" x14ac:dyDescent="0.3">
      <c r="A7891"/>
    </row>
    <row r="7892" spans="1:1" x14ac:dyDescent="0.3">
      <c r="A7892"/>
    </row>
    <row r="7893" spans="1:1" x14ac:dyDescent="0.3">
      <c r="A7893"/>
    </row>
    <row r="7894" spans="1:1" x14ac:dyDescent="0.3">
      <c r="A7894"/>
    </row>
    <row r="7895" spans="1:1" x14ac:dyDescent="0.3">
      <c r="A7895"/>
    </row>
    <row r="7896" spans="1:1" x14ac:dyDescent="0.3">
      <c r="A7896"/>
    </row>
    <row r="7897" spans="1:1" x14ac:dyDescent="0.3">
      <c r="A7897"/>
    </row>
    <row r="7898" spans="1:1" x14ac:dyDescent="0.3">
      <c r="A7898"/>
    </row>
    <row r="7899" spans="1:1" x14ac:dyDescent="0.3">
      <c r="A7899"/>
    </row>
    <row r="7900" spans="1:1" x14ac:dyDescent="0.3">
      <c r="A7900"/>
    </row>
    <row r="7901" spans="1:1" x14ac:dyDescent="0.3">
      <c r="A7901"/>
    </row>
    <row r="7902" spans="1:1" x14ac:dyDescent="0.3">
      <c r="A7902"/>
    </row>
    <row r="7903" spans="1:1" x14ac:dyDescent="0.3">
      <c r="A7903"/>
    </row>
    <row r="7904" spans="1:1" x14ac:dyDescent="0.3">
      <c r="A7904"/>
    </row>
    <row r="7905" spans="1:1" x14ac:dyDescent="0.3">
      <c r="A7905"/>
    </row>
    <row r="7906" spans="1:1" x14ac:dyDescent="0.3">
      <c r="A7906"/>
    </row>
    <row r="7907" spans="1:1" x14ac:dyDescent="0.3">
      <c r="A7907"/>
    </row>
    <row r="7908" spans="1:1" x14ac:dyDescent="0.3">
      <c r="A7908"/>
    </row>
    <row r="7909" spans="1:1" x14ac:dyDescent="0.3">
      <c r="A7909"/>
    </row>
    <row r="7910" spans="1:1" x14ac:dyDescent="0.3">
      <c r="A7910"/>
    </row>
    <row r="7911" spans="1:1" x14ac:dyDescent="0.3">
      <c r="A7911"/>
    </row>
    <row r="7912" spans="1:1" x14ac:dyDescent="0.3">
      <c r="A7912"/>
    </row>
    <row r="7913" spans="1:1" x14ac:dyDescent="0.3">
      <c r="A7913"/>
    </row>
    <row r="7914" spans="1:1" x14ac:dyDescent="0.3">
      <c r="A7914"/>
    </row>
    <row r="7915" spans="1:1" x14ac:dyDescent="0.3">
      <c r="A7915"/>
    </row>
    <row r="7916" spans="1:1" x14ac:dyDescent="0.3">
      <c r="A7916"/>
    </row>
    <row r="7917" spans="1:1" x14ac:dyDescent="0.3">
      <c r="A7917"/>
    </row>
    <row r="7918" spans="1:1" x14ac:dyDescent="0.3">
      <c r="A7918"/>
    </row>
    <row r="7919" spans="1:1" x14ac:dyDescent="0.3">
      <c r="A7919"/>
    </row>
    <row r="7920" spans="1:1" x14ac:dyDescent="0.3">
      <c r="A7920"/>
    </row>
    <row r="7921" spans="1:1" x14ac:dyDescent="0.3">
      <c r="A7921"/>
    </row>
    <row r="7922" spans="1:1" x14ac:dyDescent="0.3">
      <c r="A7922"/>
    </row>
    <row r="7923" spans="1:1" x14ac:dyDescent="0.3">
      <c r="A7923"/>
    </row>
    <row r="7924" spans="1:1" x14ac:dyDescent="0.3">
      <c r="A7924"/>
    </row>
    <row r="7925" spans="1:1" x14ac:dyDescent="0.3">
      <c r="A7925"/>
    </row>
    <row r="7926" spans="1:1" x14ac:dyDescent="0.3">
      <c r="A7926"/>
    </row>
    <row r="7927" spans="1:1" x14ac:dyDescent="0.3">
      <c r="A7927"/>
    </row>
    <row r="7928" spans="1:1" x14ac:dyDescent="0.3">
      <c r="A7928"/>
    </row>
    <row r="7929" spans="1:1" x14ac:dyDescent="0.3">
      <c r="A7929"/>
    </row>
    <row r="7930" spans="1:1" x14ac:dyDescent="0.3">
      <c r="A7930"/>
    </row>
    <row r="7931" spans="1:1" x14ac:dyDescent="0.3">
      <c r="A7931"/>
    </row>
    <row r="7932" spans="1:1" x14ac:dyDescent="0.3">
      <c r="A7932"/>
    </row>
    <row r="7933" spans="1:1" x14ac:dyDescent="0.3">
      <c r="A7933"/>
    </row>
    <row r="7934" spans="1:1" x14ac:dyDescent="0.3">
      <c r="A7934"/>
    </row>
    <row r="7935" spans="1:1" x14ac:dyDescent="0.3">
      <c r="A7935"/>
    </row>
    <row r="7936" spans="1:1" x14ac:dyDescent="0.3">
      <c r="A7936"/>
    </row>
    <row r="7937" spans="1:1" x14ac:dyDescent="0.3">
      <c r="A7937"/>
    </row>
    <row r="7938" spans="1:1" x14ac:dyDescent="0.3">
      <c r="A7938"/>
    </row>
    <row r="7939" spans="1:1" x14ac:dyDescent="0.3">
      <c r="A7939"/>
    </row>
    <row r="7940" spans="1:1" x14ac:dyDescent="0.3">
      <c r="A7940"/>
    </row>
    <row r="7941" spans="1:1" x14ac:dyDescent="0.3">
      <c r="A7941"/>
    </row>
    <row r="7942" spans="1:1" x14ac:dyDescent="0.3">
      <c r="A7942"/>
    </row>
    <row r="7943" spans="1:1" x14ac:dyDescent="0.3">
      <c r="A7943"/>
    </row>
    <row r="7944" spans="1:1" x14ac:dyDescent="0.3">
      <c r="A7944"/>
    </row>
    <row r="7945" spans="1:1" x14ac:dyDescent="0.3">
      <c r="A7945"/>
    </row>
    <row r="7946" spans="1:1" x14ac:dyDescent="0.3">
      <c r="A7946"/>
    </row>
    <row r="7947" spans="1:1" x14ac:dyDescent="0.3">
      <c r="A7947"/>
    </row>
    <row r="7948" spans="1:1" x14ac:dyDescent="0.3">
      <c r="A7948"/>
    </row>
    <row r="7949" spans="1:1" x14ac:dyDescent="0.3">
      <c r="A7949"/>
    </row>
    <row r="7950" spans="1:1" x14ac:dyDescent="0.3">
      <c r="A7950"/>
    </row>
    <row r="7951" spans="1:1" x14ac:dyDescent="0.3">
      <c r="A7951"/>
    </row>
    <row r="7952" spans="1:1" x14ac:dyDescent="0.3">
      <c r="A7952"/>
    </row>
    <row r="7953" spans="1:1" x14ac:dyDescent="0.3">
      <c r="A7953"/>
    </row>
    <row r="7954" spans="1:1" x14ac:dyDescent="0.3">
      <c r="A7954"/>
    </row>
    <row r="7955" spans="1:1" x14ac:dyDescent="0.3">
      <c r="A7955"/>
    </row>
    <row r="7956" spans="1:1" x14ac:dyDescent="0.3">
      <c r="A7956"/>
    </row>
    <row r="7957" spans="1:1" x14ac:dyDescent="0.3">
      <c r="A7957"/>
    </row>
    <row r="7958" spans="1:1" x14ac:dyDescent="0.3">
      <c r="A7958"/>
    </row>
    <row r="7959" spans="1:1" x14ac:dyDescent="0.3">
      <c r="A7959"/>
    </row>
    <row r="7960" spans="1:1" x14ac:dyDescent="0.3">
      <c r="A7960"/>
    </row>
    <row r="7961" spans="1:1" x14ac:dyDescent="0.3">
      <c r="A7961"/>
    </row>
    <row r="7962" spans="1:1" x14ac:dyDescent="0.3">
      <c r="A7962"/>
    </row>
    <row r="7963" spans="1:1" x14ac:dyDescent="0.3">
      <c r="A7963"/>
    </row>
    <row r="7964" spans="1:1" x14ac:dyDescent="0.3">
      <c r="A7964"/>
    </row>
    <row r="7965" spans="1:1" x14ac:dyDescent="0.3">
      <c r="A7965"/>
    </row>
    <row r="7966" spans="1:1" x14ac:dyDescent="0.3">
      <c r="A7966"/>
    </row>
    <row r="7967" spans="1:1" x14ac:dyDescent="0.3">
      <c r="A7967"/>
    </row>
    <row r="7968" spans="1:1" x14ac:dyDescent="0.3">
      <c r="A7968"/>
    </row>
    <row r="7969" spans="1:1" x14ac:dyDescent="0.3">
      <c r="A7969"/>
    </row>
    <row r="7970" spans="1:1" x14ac:dyDescent="0.3">
      <c r="A7970"/>
    </row>
    <row r="7971" spans="1:1" x14ac:dyDescent="0.3">
      <c r="A7971"/>
    </row>
    <row r="7972" spans="1:1" x14ac:dyDescent="0.3">
      <c r="A7972"/>
    </row>
    <row r="7973" spans="1:1" x14ac:dyDescent="0.3">
      <c r="A7973"/>
    </row>
    <row r="7974" spans="1:1" x14ac:dyDescent="0.3">
      <c r="A7974"/>
    </row>
    <row r="7975" spans="1:1" x14ac:dyDescent="0.3">
      <c r="A7975"/>
    </row>
    <row r="7976" spans="1:1" x14ac:dyDescent="0.3">
      <c r="A7976"/>
    </row>
    <row r="7977" spans="1:1" x14ac:dyDescent="0.3">
      <c r="A7977"/>
    </row>
    <row r="7978" spans="1:1" x14ac:dyDescent="0.3">
      <c r="A7978"/>
    </row>
    <row r="7979" spans="1:1" x14ac:dyDescent="0.3">
      <c r="A7979"/>
    </row>
    <row r="7980" spans="1:1" x14ac:dyDescent="0.3">
      <c r="A7980"/>
    </row>
    <row r="7981" spans="1:1" x14ac:dyDescent="0.3">
      <c r="A7981"/>
    </row>
    <row r="7982" spans="1:1" x14ac:dyDescent="0.3">
      <c r="A7982"/>
    </row>
    <row r="7983" spans="1:1" x14ac:dyDescent="0.3">
      <c r="A7983"/>
    </row>
    <row r="7984" spans="1:1" x14ac:dyDescent="0.3">
      <c r="A7984"/>
    </row>
    <row r="7985" spans="1:1" x14ac:dyDescent="0.3">
      <c r="A7985"/>
    </row>
    <row r="7986" spans="1:1" x14ac:dyDescent="0.3">
      <c r="A7986"/>
    </row>
    <row r="7987" spans="1:1" x14ac:dyDescent="0.3">
      <c r="A7987"/>
    </row>
    <row r="7988" spans="1:1" x14ac:dyDescent="0.3">
      <c r="A7988"/>
    </row>
    <row r="7989" spans="1:1" x14ac:dyDescent="0.3">
      <c r="A7989"/>
    </row>
    <row r="7990" spans="1:1" x14ac:dyDescent="0.3">
      <c r="A7990"/>
    </row>
    <row r="7991" spans="1:1" x14ac:dyDescent="0.3">
      <c r="A7991"/>
    </row>
    <row r="7992" spans="1:1" x14ac:dyDescent="0.3">
      <c r="A7992"/>
    </row>
    <row r="7993" spans="1:1" x14ac:dyDescent="0.3">
      <c r="A7993"/>
    </row>
    <row r="7994" spans="1:1" x14ac:dyDescent="0.3">
      <c r="A7994"/>
    </row>
    <row r="7995" spans="1:1" x14ac:dyDescent="0.3">
      <c r="A7995"/>
    </row>
    <row r="7996" spans="1:1" x14ac:dyDescent="0.3">
      <c r="A7996"/>
    </row>
    <row r="7997" spans="1:1" x14ac:dyDescent="0.3">
      <c r="A7997"/>
    </row>
    <row r="7998" spans="1:1" x14ac:dyDescent="0.3">
      <c r="A7998"/>
    </row>
    <row r="7999" spans="1:1" x14ac:dyDescent="0.3">
      <c r="A7999"/>
    </row>
    <row r="8000" spans="1:1" x14ac:dyDescent="0.3">
      <c r="A8000"/>
    </row>
    <row r="8001" spans="1:1" x14ac:dyDescent="0.3">
      <c r="A8001"/>
    </row>
    <row r="8002" spans="1:1" x14ac:dyDescent="0.3">
      <c r="A8002"/>
    </row>
    <row r="8003" spans="1:1" x14ac:dyDescent="0.3">
      <c r="A8003"/>
    </row>
    <row r="8004" spans="1:1" x14ac:dyDescent="0.3">
      <c r="A8004"/>
    </row>
    <row r="8005" spans="1:1" x14ac:dyDescent="0.3">
      <c r="A8005"/>
    </row>
    <row r="8006" spans="1:1" x14ac:dyDescent="0.3">
      <c r="A8006"/>
    </row>
    <row r="8007" spans="1:1" x14ac:dyDescent="0.3">
      <c r="A8007"/>
    </row>
    <row r="8008" spans="1:1" x14ac:dyDescent="0.3">
      <c r="A8008"/>
    </row>
    <row r="8009" spans="1:1" x14ac:dyDescent="0.3">
      <c r="A8009"/>
    </row>
    <row r="8010" spans="1:1" x14ac:dyDescent="0.3">
      <c r="A8010"/>
    </row>
    <row r="8011" spans="1:1" x14ac:dyDescent="0.3">
      <c r="A8011"/>
    </row>
    <row r="8012" spans="1:1" x14ac:dyDescent="0.3">
      <c r="A8012"/>
    </row>
    <row r="8013" spans="1:1" x14ac:dyDescent="0.3">
      <c r="A8013"/>
    </row>
    <row r="8014" spans="1:1" x14ac:dyDescent="0.3">
      <c r="A8014"/>
    </row>
    <row r="8015" spans="1:1" x14ac:dyDescent="0.3">
      <c r="A8015"/>
    </row>
    <row r="8016" spans="1:1" x14ac:dyDescent="0.3">
      <c r="A8016"/>
    </row>
    <row r="8017" spans="1:1" x14ac:dyDescent="0.3">
      <c r="A8017"/>
    </row>
    <row r="8018" spans="1:1" x14ac:dyDescent="0.3">
      <c r="A8018"/>
    </row>
    <row r="8019" spans="1:1" x14ac:dyDescent="0.3">
      <c r="A8019"/>
    </row>
    <row r="8020" spans="1:1" x14ac:dyDescent="0.3">
      <c r="A8020"/>
    </row>
    <row r="8021" spans="1:1" x14ac:dyDescent="0.3">
      <c r="A8021"/>
    </row>
    <row r="8022" spans="1:1" x14ac:dyDescent="0.3">
      <c r="A8022"/>
    </row>
    <row r="8023" spans="1:1" x14ac:dyDescent="0.3">
      <c r="A8023"/>
    </row>
    <row r="8024" spans="1:1" x14ac:dyDescent="0.3">
      <c r="A8024"/>
    </row>
    <row r="8025" spans="1:1" x14ac:dyDescent="0.3">
      <c r="A8025"/>
    </row>
    <row r="8026" spans="1:1" x14ac:dyDescent="0.3">
      <c r="A8026"/>
    </row>
    <row r="8027" spans="1:1" x14ac:dyDescent="0.3">
      <c r="A8027"/>
    </row>
    <row r="8028" spans="1:1" x14ac:dyDescent="0.3">
      <c r="A8028"/>
    </row>
    <row r="8029" spans="1:1" x14ac:dyDescent="0.3">
      <c r="A8029"/>
    </row>
    <row r="8030" spans="1:1" x14ac:dyDescent="0.3">
      <c r="A8030"/>
    </row>
    <row r="8031" spans="1:1" x14ac:dyDescent="0.3">
      <c r="A8031"/>
    </row>
    <row r="8032" spans="1:1" x14ac:dyDescent="0.3">
      <c r="A8032"/>
    </row>
    <row r="8033" spans="1:1" x14ac:dyDescent="0.3">
      <c r="A8033"/>
    </row>
    <row r="8034" spans="1:1" x14ac:dyDescent="0.3">
      <c r="A8034"/>
    </row>
    <row r="8035" spans="1:1" x14ac:dyDescent="0.3">
      <c r="A8035"/>
    </row>
    <row r="8036" spans="1:1" x14ac:dyDescent="0.3">
      <c r="A8036"/>
    </row>
    <row r="8037" spans="1:1" x14ac:dyDescent="0.3">
      <c r="A8037"/>
    </row>
    <row r="8038" spans="1:1" x14ac:dyDescent="0.3">
      <c r="A8038"/>
    </row>
    <row r="8039" spans="1:1" x14ac:dyDescent="0.3">
      <c r="A8039"/>
    </row>
    <row r="8040" spans="1:1" x14ac:dyDescent="0.3">
      <c r="A8040"/>
    </row>
    <row r="8041" spans="1:1" x14ac:dyDescent="0.3">
      <c r="A8041"/>
    </row>
    <row r="8042" spans="1:1" x14ac:dyDescent="0.3">
      <c r="A8042"/>
    </row>
    <row r="8043" spans="1:1" x14ac:dyDescent="0.3">
      <c r="A8043"/>
    </row>
    <row r="8044" spans="1:1" x14ac:dyDescent="0.3">
      <c r="A8044"/>
    </row>
    <row r="8045" spans="1:1" x14ac:dyDescent="0.3">
      <c r="A8045"/>
    </row>
    <row r="8046" spans="1:1" x14ac:dyDescent="0.3">
      <c r="A8046"/>
    </row>
    <row r="8047" spans="1:1" x14ac:dyDescent="0.3">
      <c r="A8047"/>
    </row>
    <row r="8048" spans="1:1" x14ac:dyDescent="0.3">
      <c r="A8048"/>
    </row>
    <row r="8049" spans="1:1" x14ac:dyDescent="0.3">
      <c r="A8049"/>
    </row>
    <row r="8050" spans="1:1" x14ac:dyDescent="0.3">
      <c r="A8050"/>
    </row>
    <row r="8051" spans="1:1" x14ac:dyDescent="0.3">
      <c r="A8051"/>
    </row>
    <row r="8052" spans="1:1" x14ac:dyDescent="0.3">
      <c r="A8052"/>
    </row>
    <row r="8053" spans="1:1" x14ac:dyDescent="0.3">
      <c r="A8053"/>
    </row>
    <row r="8054" spans="1:1" x14ac:dyDescent="0.3">
      <c r="A8054"/>
    </row>
    <row r="8055" spans="1:1" x14ac:dyDescent="0.3">
      <c r="A8055"/>
    </row>
    <row r="8056" spans="1:1" x14ac:dyDescent="0.3">
      <c r="A8056"/>
    </row>
    <row r="8057" spans="1:1" x14ac:dyDescent="0.3">
      <c r="A8057"/>
    </row>
    <row r="8058" spans="1:1" x14ac:dyDescent="0.3">
      <c r="A8058"/>
    </row>
    <row r="8059" spans="1:1" x14ac:dyDescent="0.3">
      <c r="A8059"/>
    </row>
    <row r="8060" spans="1:1" x14ac:dyDescent="0.3">
      <c r="A8060"/>
    </row>
    <row r="8061" spans="1:1" x14ac:dyDescent="0.3">
      <c r="A8061"/>
    </row>
    <row r="8062" spans="1:1" x14ac:dyDescent="0.3">
      <c r="A8062"/>
    </row>
    <row r="8063" spans="1:1" x14ac:dyDescent="0.3">
      <c r="A8063"/>
    </row>
    <row r="8064" spans="1:1" x14ac:dyDescent="0.3">
      <c r="A8064"/>
    </row>
    <row r="8065" spans="1:1" x14ac:dyDescent="0.3">
      <c r="A8065"/>
    </row>
    <row r="8066" spans="1:1" x14ac:dyDescent="0.3">
      <c r="A8066"/>
    </row>
    <row r="8067" spans="1:1" x14ac:dyDescent="0.3">
      <c r="A8067"/>
    </row>
    <row r="8068" spans="1:1" x14ac:dyDescent="0.3">
      <c r="A8068"/>
    </row>
    <row r="8069" spans="1:1" x14ac:dyDescent="0.3">
      <c r="A8069"/>
    </row>
    <row r="8070" spans="1:1" x14ac:dyDescent="0.3">
      <c r="A8070"/>
    </row>
    <row r="8071" spans="1:1" x14ac:dyDescent="0.3">
      <c r="A8071"/>
    </row>
    <row r="8072" spans="1:1" x14ac:dyDescent="0.3">
      <c r="A8072"/>
    </row>
    <row r="8073" spans="1:1" x14ac:dyDescent="0.3">
      <c r="A8073"/>
    </row>
    <row r="8074" spans="1:1" x14ac:dyDescent="0.3">
      <c r="A8074"/>
    </row>
    <row r="8075" spans="1:1" x14ac:dyDescent="0.3">
      <c r="A8075"/>
    </row>
    <row r="8076" spans="1:1" x14ac:dyDescent="0.3">
      <c r="A8076"/>
    </row>
    <row r="8077" spans="1:1" x14ac:dyDescent="0.3">
      <c r="A8077"/>
    </row>
    <row r="8078" spans="1:1" x14ac:dyDescent="0.3">
      <c r="A8078"/>
    </row>
    <row r="8079" spans="1:1" x14ac:dyDescent="0.3">
      <c r="A8079"/>
    </row>
    <row r="8080" spans="1:1" x14ac:dyDescent="0.3">
      <c r="A8080"/>
    </row>
    <row r="8081" spans="1:1" x14ac:dyDescent="0.3">
      <c r="A8081"/>
    </row>
    <row r="8082" spans="1:1" x14ac:dyDescent="0.3">
      <c r="A8082"/>
    </row>
    <row r="8083" spans="1:1" x14ac:dyDescent="0.3">
      <c r="A8083"/>
    </row>
    <row r="8084" spans="1:1" x14ac:dyDescent="0.3">
      <c r="A8084"/>
    </row>
    <row r="8085" spans="1:1" x14ac:dyDescent="0.3">
      <c r="A8085"/>
    </row>
    <row r="8086" spans="1:1" x14ac:dyDescent="0.3">
      <c r="A8086"/>
    </row>
    <row r="8087" spans="1:1" x14ac:dyDescent="0.3">
      <c r="A8087"/>
    </row>
    <row r="8088" spans="1:1" x14ac:dyDescent="0.3">
      <c r="A8088"/>
    </row>
    <row r="8089" spans="1:1" x14ac:dyDescent="0.3">
      <c r="A8089"/>
    </row>
    <row r="8090" spans="1:1" x14ac:dyDescent="0.3">
      <c r="A8090"/>
    </row>
    <row r="8091" spans="1:1" x14ac:dyDescent="0.3">
      <c r="A8091"/>
    </row>
    <row r="8092" spans="1:1" x14ac:dyDescent="0.3">
      <c r="A8092"/>
    </row>
    <row r="8093" spans="1:1" x14ac:dyDescent="0.3">
      <c r="A8093"/>
    </row>
    <row r="8094" spans="1:1" x14ac:dyDescent="0.3">
      <c r="A8094"/>
    </row>
    <row r="8095" spans="1:1" x14ac:dyDescent="0.3">
      <c r="A8095"/>
    </row>
    <row r="8096" spans="1:1" x14ac:dyDescent="0.3">
      <c r="A8096"/>
    </row>
    <row r="8097" spans="1:1" x14ac:dyDescent="0.3">
      <c r="A8097"/>
    </row>
    <row r="8098" spans="1:1" x14ac:dyDescent="0.3">
      <c r="A8098"/>
    </row>
    <row r="8099" spans="1:1" x14ac:dyDescent="0.3">
      <c r="A8099"/>
    </row>
    <row r="8100" spans="1:1" x14ac:dyDescent="0.3">
      <c r="A8100"/>
    </row>
    <row r="8101" spans="1:1" x14ac:dyDescent="0.3">
      <c r="A8101"/>
    </row>
    <row r="8102" spans="1:1" x14ac:dyDescent="0.3">
      <c r="A8102"/>
    </row>
    <row r="8103" spans="1:1" x14ac:dyDescent="0.3">
      <c r="A8103"/>
    </row>
    <row r="8104" spans="1:1" x14ac:dyDescent="0.3">
      <c r="A8104"/>
    </row>
    <row r="8105" spans="1:1" x14ac:dyDescent="0.3">
      <c r="A8105"/>
    </row>
    <row r="8106" spans="1:1" x14ac:dyDescent="0.3">
      <c r="A8106"/>
    </row>
    <row r="8107" spans="1:1" x14ac:dyDescent="0.3">
      <c r="A8107"/>
    </row>
    <row r="8108" spans="1:1" x14ac:dyDescent="0.3">
      <c r="A8108"/>
    </row>
    <row r="8109" spans="1:1" x14ac:dyDescent="0.3">
      <c r="A8109"/>
    </row>
    <row r="8110" spans="1:1" x14ac:dyDescent="0.3">
      <c r="A8110"/>
    </row>
    <row r="8111" spans="1:1" x14ac:dyDescent="0.3">
      <c r="A8111"/>
    </row>
    <row r="8112" spans="1:1" x14ac:dyDescent="0.3">
      <c r="A8112"/>
    </row>
    <row r="8113" spans="1:1" x14ac:dyDescent="0.3">
      <c r="A8113"/>
    </row>
    <row r="8114" spans="1:1" x14ac:dyDescent="0.3">
      <c r="A8114"/>
    </row>
    <row r="8115" spans="1:1" x14ac:dyDescent="0.3">
      <c r="A8115"/>
    </row>
    <row r="8116" spans="1:1" x14ac:dyDescent="0.3">
      <c r="A8116"/>
    </row>
    <row r="8117" spans="1:1" x14ac:dyDescent="0.3">
      <c r="A8117"/>
    </row>
    <row r="8118" spans="1:1" x14ac:dyDescent="0.3">
      <c r="A8118"/>
    </row>
    <row r="8119" spans="1:1" x14ac:dyDescent="0.3">
      <c r="A8119"/>
    </row>
    <row r="8120" spans="1:1" x14ac:dyDescent="0.3">
      <c r="A8120"/>
    </row>
    <row r="8121" spans="1:1" x14ac:dyDescent="0.3">
      <c r="A8121"/>
    </row>
    <row r="8122" spans="1:1" x14ac:dyDescent="0.3">
      <c r="A8122"/>
    </row>
    <row r="8123" spans="1:1" x14ac:dyDescent="0.3">
      <c r="A8123"/>
    </row>
    <row r="8124" spans="1:1" x14ac:dyDescent="0.3">
      <c r="A8124"/>
    </row>
    <row r="8125" spans="1:1" x14ac:dyDescent="0.3">
      <c r="A8125"/>
    </row>
    <row r="8126" spans="1:1" x14ac:dyDescent="0.3">
      <c r="A8126"/>
    </row>
    <row r="8127" spans="1:1" x14ac:dyDescent="0.3">
      <c r="A8127"/>
    </row>
    <row r="8128" spans="1:1" x14ac:dyDescent="0.3">
      <c r="A8128"/>
    </row>
    <row r="8129" spans="1:1" x14ac:dyDescent="0.3">
      <c r="A8129"/>
    </row>
    <row r="8130" spans="1:1" x14ac:dyDescent="0.3">
      <c r="A8130"/>
    </row>
    <row r="8131" spans="1:1" x14ac:dyDescent="0.3">
      <c r="A8131"/>
    </row>
    <row r="8132" spans="1:1" x14ac:dyDescent="0.3">
      <c r="A8132"/>
    </row>
    <row r="8133" spans="1:1" x14ac:dyDescent="0.3">
      <c r="A8133"/>
    </row>
    <row r="8134" spans="1:1" x14ac:dyDescent="0.3">
      <c r="A8134"/>
    </row>
    <row r="8135" spans="1:1" x14ac:dyDescent="0.3">
      <c r="A8135"/>
    </row>
    <row r="8136" spans="1:1" x14ac:dyDescent="0.3">
      <c r="A8136"/>
    </row>
    <row r="8137" spans="1:1" x14ac:dyDescent="0.3">
      <c r="A8137"/>
    </row>
    <row r="8138" spans="1:1" x14ac:dyDescent="0.3">
      <c r="A8138"/>
    </row>
    <row r="8139" spans="1:1" x14ac:dyDescent="0.3">
      <c r="A8139"/>
    </row>
    <row r="8140" spans="1:1" x14ac:dyDescent="0.3">
      <c r="A8140"/>
    </row>
    <row r="8141" spans="1:1" x14ac:dyDescent="0.3">
      <c r="A8141"/>
    </row>
    <row r="8142" spans="1:1" x14ac:dyDescent="0.3">
      <c r="A8142"/>
    </row>
    <row r="8143" spans="1:1" x14ac:dyDescent="0.3">
      <c r="A8143"/>
    </row>
    <row r="8144" spans="1:1" x14ac:dyDescent="0.3">
      <c r="A8144"/>
    </row>
    <row r="8145" spans="1:1" x14ac:dyDescent="0.3">
      <c r="A8145"/>
    </row>
    <row r="8146" spans="1:1" x14ac:dyDescent="0.3">
      <c r="A8146"/>
    </row>
    <row r="8147" spans="1:1" x14ac:dyDescent="0.3">
      <c r="A8147"/>
    </row>
    <row r="8148" spans="1:1" x14ac:dyDescent="0.3">
      <c r="A8148"/>
    </row>
    <row r="8149" spans="1:1" x14ac:dyDescent="0.3">
      <c r="A8149"/>
    </row>
    <row r="8150" spans="1:1" x14ac:dyDescent="0.3">
      <c r="A8150"/>
    </row>
    <row r="8151" spans="1:1" x14ac:dyDescent="0.3">
      <c r="A8151"/>
    </row>
    <row r="8152" spans="1:1" x14ac:dyDescent="0.3">
      <c r="A8152"/>
    </row>
    <row r="8153" spans="1:1" x14ac:dyDescent="0.3">
      <c r="A8153"/>
    </row>
    <row r="8154" spans="1:1" x14ac:dyDescent="0.3">
      <c r="A8154"/>
    </row>
    <row r="8155" spans="1:1" x14ac:dyDescent="0.3">
      <c r="A8155"/>
    </row>
    <row r="8156" spans="1:1" x14ac:dyDescent="0.3">
      <c r="A8156"/>
    </row>
    <row r="8157" spans="1:1" x14ac:dyDescent="0.3">
      <c r="A8157"/>
    </row>
    <row r="8158" spans="1:1" x14ac:dyDescent="0.3">
      <c r="A8158"/>
    </row>
    <row r="8159" spans="1:1" x14ac:dyDescent="0.3">
      <c r="A8159"/>
    </row>
    <row r="8160" spans="1:1" x14ac:dyDescent="0.3">
      <c r="A8160"/>
    </row>
    <row r="8161" spans="1:1" x14ac:dyDescent="0.3">
      <c r="A8161"/>
    </row>
    <row r="8162" spans="1:1" x14ac:dyDescent="0.3">
      <c r="A8162"/>
    </row>
    <row r="8163" spans="1:1" x14ac:dyDescent="0.3">
      <c r="A8163"/>
    </row>
    <row r="8164" spans="1:1" x14ac:dyDescent="0.3">
      <c r="A8164"/>
    </row>
    <row r="8165" spans="1:1" x14ac:dyDescent="0.3">
      <c r="A8165"/>
    </row>
    <row r="8166" spans="1:1" x14ac:dyDescent="0.3">
      <c r="A8166"/>
    </row>
    <row r="8167" spans="1:1" x14ac:dyDescent="0.3">
      <c r="A8167"/>
    </row>
    <row r="8168" spans="1:1" x14ac:dyDescent="0.3">
      <c r="A8168"/>
    </row>
    <row r="8169" spans="1:1" x14ac:dyDescent="0.3">
      <c r="A8169"/>
    </row>
    <row r="8170" spans="1:1" x14ac:dyDescent="0.3">
      <c r="A8170"/>
    </row>
    <row r="8171" spans="1:1" x14ac:dyDescent="0.3">
      <c r="A8171"/>
    </row>
    <row r="8172" spans="1:1" x14ac:dyDescent="0.3">
      <c r="A8172"/>
    </row>
    <row r="8173" spans="1:1" x14ac:dyDescent="0.3">
      <c r="A8173"/>
    </row>
    <row r="8174" spans="1:1" x14ac:dyDescent="0.3">
      <c r="A8174"/>
    </row>
    <row r="8175" spans="1:1" x14ac:dyDescent="0.3">
      <c r="A8175"/>
    </row>
    <row r="8176" spans="1:1" x14ac:dyDescent="0.3">
      <c r="A8176"/>
    </row>
    <row r="8177" spans="1:1" x14ac:dyDescent="0.3">
      <c r="A8177"/>
    </row>
    <row r="8178" spans="1:1" x14ac:dyDescent="0.3">
      <c r="A8178"/>
    </row>
    <row r="8179" spans="1:1" x14ac:dyDescent="0.3">
      <c r="A8179"/>
    </row>
    <row r="8180" spans="1:1" x14ac:dyDescent="0.3">
      <c r="A8180"/>
    </row>
    <row r="8181" spans="1:1" x14ac:dyDescent="0.3">
      <c r="A8181"/>
    </row>
    <row r="8182" spans="1:1" x14ac:dyDescent="0.3">
      <c r="A8182"/>
    </row>
    <row r="8183" spans="1:1" x14ac:dyDescent="0.3">
      <c r="A8183"/>
    </row>
    <row r="8184" spans="1:1" x14ac:dyDescent="0.3">
      <c r="A8184"/>
    </row>
    <row r="8185" spans="1:1" x14ac:dyDescent="0.3">
      <c r="A8185"/>
    </row>
    <row r="8186" spans="1:1" x14ac:dyDescent="0.3">
      <c r="A8186"/>
    </row>
    <row r="8187" spans="1:1" x14ac:dyDescent="0.3">
      <c r="A8187"/>
    </row>
    <row r="8188" spans="1:1" x14ac:dyDescent="0.3">
      <c r="A8188"/>
    </row>
    <row r="8189" spans="1:1" x14ac:dyDescent="0.3">
      <c r="A8189"/>
    </row>
    <row r="8190" spans="1:1" x14ac:dyDescent="0.3">
      <c r="A8190"/>
    </row>
    <row r="8191" spans="1:1" x14ac:dyDescent="0.3">
      <c r="A8191"/>
    </row>
    <row r="8192" spans="1:1" x14ac:dyDescent="0.3">
      <c r="A8192"/>
    </row>
    <row r="8193" spans="1:1" x14ac:dyDescent="0.3">
      <c r="A8193"/>
    </row>
    <row r="8194" spans="1:1" x14ac:dyDescent="0.3">
      <c r="A8194"/>
    </row>
    <row r="8195" spans="1:1" x14ac:dyDescent="0.3">
      <c r="A8195"/>
    </row>
    <row r="8196" spans="1:1" x14ac:dyDescent="0.3">
      <c r="A8196"/>
    </row>
    <row r="8197" spans="1:1" x14ac:dyDescent="0.3">
      <c r="A8197"/>
    </row>
    <row r="8198" spans="1:1" x14ac:dyDescent="0.3">
      <c r="A8198"/>
    </row>
    <row r="8199" spans="1:1" x14ac:dyDescent="0.3">
      <c r="A8199"/>
    </row>
    <row r="8200" spans="1:1" x14ac:dyDescent="0.3">
      <c r="A8200"/>
    </row>
    <row r="8201" spans="1:1" x14ac:dyDescent="0.3">
      <c r="A8201"/>
    </row>
    <row r="8202" spans="1:1" x14ac:dyDescent="0.3">
      <c r="A8202"/>
    </row>
    <row r="8203" spans="1:1" x14ac:dyDescent="0.3">
      <c r="A8203"/>
    </row>
    <row r="8204" spans="1:1" x14ac:dyDescent="0.3">
      <c r="A8204"/>
    </row>
    <row r="8205" spans="1:1" x14ac:dyDescent="0.3">
      <c r="A8205"/>
    </row>
    <row r="8206" spans="1:1" x14ac:dyDescent="0.3">
      <c r="A8206"/>
    </row>
    <row r="8207" spans="1:1" x14ac:dyDescent="0.3">
      <c r="A8207"/>
    </row>
    <row r="8208" spans="1:1" x14ac:dyDescent="0.3">
      <c r="A8208"/>
    </row>
    <row r="8209" spans="1:1" x14ac:dyDescent="0.3">
      <c r="A8209"/>
    </row>
    <row r="8210" spans="1:1" x14ac:dyDescent="0.3">
      <c r="A8210"/>
    </row>
    <row r="8211" spans="1:1" x14ac:dyDescent="0.3">
      <c r="A8211"/>
    </row>
    <row r="8212" spans="1:1" x14ac:dyDescent="0.3">
      <c r="A8212"/>
    </row>
    <row r="8213" spans="1:1" x14ac:dyDescent="0.3">
      <c r="A8213"/>
    </row>
    <row r="8214" spans="1:1" x14ac:dyDescent="0.3">
      <c r="A8214"/>
    </row>
    <row r="8215" spans="1:1" x14ac:dyDescent="0.3">
      <c r="A8215"/>
    </row>
    <row r="8216" spans="1:1" x14ac:dyDescent="0.3">
      <c r="A8216"/>
    </row>
    <row r="8217" spans="1:1" x14ac:dyDescent="0.3">
      <c r="A8217"/>
    </row>
    <row r="8218" spans="1:1" x14ac:dyDescent="0.3">
      <c r="A8218"/>
    </row>
    <row r="8219" spans="1:1" x14ac:dyDescent="0.3">
      <c r="A8219"/>
    </row>
    <row r="8220" spans="1:1" x14ac:dyDescent="0.3">
      <c r="A8220"/>
    </row>
    <row r="8221" spans="1:1" x14ac:dyDescent="0.3">
      <c r="A8221"/>
    </row>
    <row r="8222" spans="1:1" x14ac:dyDescent="0.3">
      <c r="A8222"/>
    </row>
    <row r="8223" spans="1:1" x14ac:dyDescent="0.3">
      <c r="A8223"/>
    </row>
    <row r="8224" spans="1:1" x14ac:dyDescent="0.3">
      <c r="A8224"/>
    </row>
    <row r="8225" spans="1:1" x14ac:dyDescent="0.3">
      <c r="A8225"/>
    </row>
    <row r="8226" spans="1:1" x14ac:dyDescent="0.3">
      <c r="A8226"/>
    </row>
    <row r="8227" spans="1:1" x14ac:dyDescent="0.3">
      <c r="A8227"/>
    </row>
    <row r="8228" spans="1:1" x14ac:dyDescent="0.3">
      <c r="A8228"/>
    </row>
    <row r="8229" spans="1:1" x14ac:dyDescent="0.3">
      <c r="A8229"/>
    </row>
    <row r="8230" spans="1:1" x14ac:dyDescent="0.3">
      <c r="A8230"/>
    </row>
    <row r="8231" spans="1:1" x14ac:dyDescent="0.3">
      <c r="A8231"/>
    </row>
    <row r="8232" spans="1:1" x14ac:dyDescent="0.3">
      <c r="A8232"/>
    </row>
    <row r="8233" spans="1:1" x14ac:dyDescent="0.3">
      <c r="A8233"/>
    </row>
    <row r="8234" spans="1:1" x14ac:dyDescent="0.3">
      <c r="A8234"/>
    </row>
    <row r="8235" spans="1:1" x14ac:dyDescent="0.3">
      <c r="A8235"/>
    </row>
    <row r="8236" spans="1:1" x14ac:dyDescent="0.3">
      <c r="A8236"/>
    </row>
    <row r="8237" spans="1:1" x14ac:dyDescent="0.3">
      <c r="A8237"/>
    </row>
    <row r="8238" spans="1:1" x14ac:dyDescent="0.3">
      <c r="A8238"/>
    </row>
    <row r="8239" spans="1:1" x14ac:dyDescent="0.3">
      <c r="A8239"/>
    </row>
    <row r="8240" spans="1:1" x14ac:dyDescent="0.3">
      <c r="A8240"/>
    </row>
    <row r="8241" spans="1:1" x14ac:dyDescent="0.3">
      <c r="A8241"/>
    </row>
    <row r="8242" spans="1:1" x14ac:dyDescent="0.3">
      <c r="A8242"/>
    </row>
    <row r="8243" spans="1:1" x14ac:dyDescent="0.3">
      <c r="A8243"/>
    </row>
    <row r="8244" spans="1:1" x14ac:dyDescent="0.3">
      <c r="A8244"/>
    </row>
    <row r="8245" spans="1:1" x14ac:dyDescent="0.3">
      <c r="A8245"/>
    </row>
    <row r="8246" spans="1:1" x14ac:dyDescent="0.3">
      <c r="A8246"/>
    </row>
    <row r="8247" spans="1:1" x14ac:dyDescent="0.3">
      <c r="A8247"/>
    </row>
    <row r="8248" spans="1:1" x14ac:dyDescent="0.3">
      <c r="A8248"/>
    </row>
    <row r="8249" spans="1:1" x14ac:dyDescent="0.3">
      <c r="A8249"/>
    </row>
    <row r="8250" spans="1:1" x14ac:dyDescent="0.3">
      <c r="A8250"/>
    </row>
    <row r="8251" spans="1:1" x14ac:dyDescent="0.3">
      <c r="A8251"/>
    </row>
    <row r="8252" spans="1:1" x14ac:dyDescent="0.3">
      <c r="A8252"/>
    </row>
    <row r="8253" spans="1:1" x14ac:dyDescent="0.3">
      <c r="A8253"/>
    </row>
    <row r="8254" spans="1:1" x14ac:dyDescent="0.3">
      <c r="A8254"/>
    </row>
    <row r="8255" spans="1:1" x14ac:dyDescent="0.3">
      <c r="A8255"/>
    </row>
    <row r="8256" spans="1:1" x14ac:dyDescent="0.3">
      <c r="A8256"/>
    </row>
    <row r="8257" spans="1:1" x14ac:dyDescent="0.3">
      <c r="A8257"/>
    </row>
    <row r="8258" spans="1:1" x14ac:dyDescent="0.3">
      <c r="A8258"/>
    </row>
    <row r="8259" spans="1:1" x14ac:dyDescent="0.3">
      <c r="A8259"/>
    </row>
    <row r="8260" spans="1:1" x14ac:dyDescent="0.3">
      <c r="A8260"/>
    </row>
    <row r="8261" spans="1:1" x14ac:dyDescent="0.3">
      <c r="A8261"/>
    </row>
    <row r="8262" spans="1:1" x14ac:dyDescent="0.3">
      <c r="A8262"/>
    </row>
    <row r="8263" spans="1:1" x14ac:dyDescent="0.3">
      <c r="A8263"/>
    </row>
    <row r="8264" spans="1:1" x14ac:dyDescent="0.3">
      <c r="A8264"/>
    </row>
    <row r="8265" spans="1:1" x14ac:dyDescent="0.3">
      <c r="A8265"/>
    </row>
    <row r="8266" spans="1:1" x14ac:dyDescent="0.3">
      <c r="A8266"/>
    </row>
    <row r="8267" spans="1:1" x14ac:dyDescent="0.3">
      <c r="A8267"/>
    </row>
    <row r="8268" spans="1:1" x14ac:dyDescent="0.3">
      <c r="A8268"/>
    </row>
    <row r="8269" spans="1:1" x14ac:dyDescent="0.3">
      <c r="A8269"/>
    </row>
    <row r="8270" spans="1:1" x14ac:dyDescent="0.3">
      <c r="A8270"/>
    </row>
    <row r="8271" spans="1:1" x14ac:dyDescent="0.3">
      <c r="A8271"/>
    </row>
    <row r="8272" spans="1:1" x14ac:dyDescent="0.3">
      <c r="A8272"/>
    </row>
    <row r="8273" spans="1:1" x14ac:dyDescent="0.3">
      <c r="A8273"/>
    </row>
    <row r="8274" spans="1:1" x14ac:dyDescent="0.3">
      <c r="A8274"/>
    </row>
    <row r="8275" spans="1:1" x14ac:dyDescent="0.3">
      <c r="A8275"/>
    </row>
    <row r="8276" spans="1:1" x14ac:dyDescent="0.3">
      <c r="A8276"/>
    </row>
    <row r="8277" spans="1:1" x14ac:dyDescent="0.3">
      <c r="A8277"/>
    </row>
    <row r="8278" spans="1:1" x14ac:dyDescent="0.3">
      <c r="A8278"/>
    </row>
    <row r="8279" spans="1:1" x14ac:dyDescent="0.3">
      <c r="A8279"/>
    </row>
    <row r="8280" spans="1:1" x14ac:dyDescent="0.3">
      <c r="A8280"/>
    </row>
    <row r="8281" spans="1:1" x14ac:dyDescent="0.3">
      <c r="A8281"/>
    </row>
    <row r="8282" spans="1:1" x14ac:dyDescent="0.3">
      <c r="A8282"/>
    </row>
    <row r="8283" spans="1:1" x14ac:dyDescent="0.3">
      <c r="A8283"/>
    </row>
    <row r="8284" spans="1:1" x14ac:dyDescent="0.3">
      <c r="A8284"/>
    </row>
    <row r="8285" spans="1:1" x14ac:dyDescent="0.3">
      <c r="A8285"/>
    </row>
    <row r="8286" spans="1:1" x14ac:dyDescent="0.3">
      <c r="A8286"/>
    </row>
    <row r="8287" spans="1:1" x14ac:dyDescent="0.3">
      <c r="A8287"/>
    </row>
    <row r="8288" spans="1:1" x14ac:dyDescent="0.3">
      <c r="A8288"/>
    </row>
    <row r="8289" spans="1:1" x14ac:dyDescent="0.3">
      <c r="A8289"/>
    </row>
    <row r="8290" spans="1:1" x14ac:dyDescent="0.3">
      <c r="A8290"/>
    </row>
    <row r="8291" spans="1:1" x14ac:dyDescent="0.3">
      <c r="A8291"/>
    </row>
    <row r="8292" spans="1:1" x14ac:dyDescent="0.3">
      <c r="A8292"/>
    </row>
    <row r="8293" spans="1:1" x14ac:dyDescent="0.3">
      <c r="A8293"/>
    </row>
    <row r="8294" spans="1:1" x14ac:dyDescent="0.3">
      <c r="A8294"/>
    </row>
    <row r="8295" spans="1:1" x14ac:dyDescent="0.3">
      <c r="A8295"/>
    </row>
    <row r="8296" spans="1:1" x14ac:dyDescent="0.3">
      <c r="A8296"/>
    </row>
    <row r="8297" spans="1:1" x14ac:dyDescent="0.3">
      <c r="A8297"/>
    </row>
    <row r="8298" spans="1:1" x14ac:dyDescent="0.3">
      <c r="A8298"/>
    </row>
    <row r="8299" spans="1:1" x14ac:dyDescent="0.3">
      <c r="A8299"/>
    </row>
    <row r="8300" spans="1:1" x14ac:dyDescent="0.3">
      <c r="A8300"/>
    </row>
    <row r="8301" spans="1:1" x14ac:dyDescent="0.3">
      <c r="A8301"/>
    </row>
    <row r="8302" spans="1:1" x14ac:dyDescent="0.3">
      <c r="A8302"/>
    </row>
    <row r="8303" spans="1:1" x14ac:dyDescent="0.3">
      <c r="A8303"/>
    </row>
    <row r="8304" spans="1:1" x14ac:dyDescent="0.3">
      <c r="A8304"/>
    </row>
    <row r="8305" spans="1:1" x14ac:dyDescent="0.3">
      <c r="A8305"/>
    </row>
    <row r="8306" spans="1:1" x14ac:dyDescent="0.3">
      <c r="A8306"/>
    </row>
    <row r="8307" spans="1:1" x14ac:dyDescent="0.3">
      <c r="A8307"/>
    </row>
    <row r="8308" spans="1:1" x14ac:dyDescent="0.3">
      <c r="A8308"/>
    </row>
    <row r="8309" spans="1:1" x14ac:dyDescent="0.3">
      <c r="A8309"/>
    </row>
    <row r="8310" spans="1:1" x14ac:dyDescent="0.3">
      <c r="A8310"/>
    </row>
    <row r="8311" spans="1:1" x14ac:dyDescent="0.3">
      <c r="A8311"/>
    </row>
    <row r="8312" spans="1:1" x14ac:dyDescent="0.3">
      <c r="A8312"/>
    </row>
    <row r="8313" spans="1:1" x14ac:dyDescent="0.3">
      <c r="A8313"/>
    </row>
    <row r="8314" spans="1:1" x14ac:dyDescent="0.3">
      <c r="A8314"/>
    </row>
    <row r="8315" spans="1:1" x14ac:dyDescent="0.3">
      <c r="A8315"/>
    </row>
    <row r="8316" spans="1:1" x14ac:dyDescent="0.3">
      <c r="A8316"/>
    </row>
    <row r="8317" spans="1:1" x14ac:dyDescent="0.3">
      <c r="A8317"/>
    </row>
    <row r="8318" spans="1:1" x14ac:dyDescent="0.3">
      <c r="A8318"/>
    </row>
    <row r="8319" spans="1:1" x14ac:dyDescent="0.3">
      <c r="A8319"/>
    </row>
    <row r="8320" spans="1:1" x14ac:dyDescent="0.3">
      <c r="A8320"/>
    </row>
    <row r="8321" spans="1:1" x14ac:dyDescent="0.3">
      <c r="A8321"/>
    </row>
    <row r="8322" spans="1:1" x14ac:dyDescent="0.3">
      <c r="A8322"/>
    </row>
    <row r="8323" spans="1:1" x14ac:dyDescent="0.3">
      <c r="A8323"/>
    </row>
    <row r="8324" spans="1:1" x14ac:dyDescent="0.3">
      <c r="A8324"/>
    </row>
    <row r="8325" spans="1:1" x14ac:dyDescent="0.3">
      <c r="A8325"/>
    </row>
    <row r="8326" spans="1:1" x14ac:dyDescent="0.3">
      <c r="A8326"/>
    </row>
    <row r="8327" spans="1:1" x14ac:dyDescent="0.3">
      <c r="A8327"/>
    </row>
    <row r="8328" spans="1:1" x14ac:dyDescent="0.3">
      <c r="A8328"/>
    </row>
    <row r="8329" spans="1:1" x14ac:dyDescent="0.3">
      <c r="A8329"/>
    </row>
    <row r="8330" spans="1:1" x14ac:dyDescent="0.3">
      <c r="A8330"/>
    </row>
    <row r="8331" spans="1:1" x14ac:dyDescent="0.3">
      <c r="A8331"/>
    </row>
    <row r="8332" spans="1:1" x14ac:dyDescent="0.3">
      <c r="A8332"/>
    </row>
    <row r="8333" spans="1:1" x14ac:dyDescent="0.3">
      <c r="A8333"/>
    </row>
    <row r="8334" spans="1:1" x14ac:dyDescent="0.3">
      <c r="A8334"/>
    </row>
    <row r="8335" spans="1:1" x14ac:dyDescent="0.3">
      <c r="A8335"/>
    </row>
    <row r="8336" spans="1:1" x14ac:dyDescent="0.3">
      <c r="A8336"/>
    </row>
    <row r="8337" spans="1:1" x14ac:dyDescent="0.3">
      <c r="A8337"/>
    </row>
    <row r="8338" spans="1:1" x14ac:dyDescent="0.3">
      <c r="A8338"/>
    </row>
    <row r="8339" spans="1:1" x14ac:dyDescent="0.3">
      <c r="A8339"/>
    </row>
    <row r="8340" spans="1:1" x14ac:dyDescent="0.3">
      <c r="A8340"/>
    </row>
    <row r="8341" spans="1:1" x14ac:dyDescent="0.3">
      <c r="A8341"/>
    </row>
    <row r="8342" spans="1:1" x14ac:dyDescent="0.3">
      <c r="A8342"/>
    </row>
    <row r="8343" spans="1:1" x14ac:dyDescent="0.3">
      <c r="A8343"/>
    </row>
    <row r="8344" spans="1:1" x14ac:dyDescent="0.3">
      <c r="A8344"/>
    </row>
    <row r="8345" spans="1:1" x14ac:dyDescent="0.3">
      <c r="A8345"/>
    </row>
    <row r="8346" spans="1:1" x14ac:dyDescent="0.3">
      <c r="A8346"/>
    </row>
    <row r="8347" spans="1:1" x14ac:dyDescent="0.3">
      <c r="A8347"/>
    </row>
    <row r="8348" spans="1:1" x14ac:dyDescent="0.3">
      <c r="A8348"/>
    </row>
    <row r="8349" spans="1:1" x14ac:dyDescent="0.3">
      <c r="A8349"/>
    </row>
    <row r="8350" spans="1:1" x14ac:dyDescent="0.3">
      <c r="A8350"/>
    </row>
    <row r="8351" spans="1:1" x14ac:dyDescent="0.3">
      <c r="A8351"/>
    </row>
    <row r="8352" spans="1:1" x14ac:dyDescent="0.3">
      <c r="A8352"/>
    </row>
    <row r="8353" spans="1:1" x14ac:dyDescent="0.3">
      <c r="A8353"/>
    </row>
    <row r="8354" spans="1:1" x14ac:dyDescent="0.3">
      <c r="A8354"/>
    </row>
    <row r="8355" spans="1:1" x14ac:dyDescent="0.3">
      <c r="A8355"/>
    </row>
    <row r="8356" spans="1:1" x14ac:dyDescent="0.3">
      <c r="A8356"/>
    </row>
    <row r="8357" spans="1:1" x14ac:dyDescent="0.3">
      <c r="A8357"/>
    </row>
    <row r="8358" spans="1:1" x14ac:dyDescent="0.3">
      <c r="A8358"/>
    </row>
    <row r="8359" spans="1:1" x14ac:dyDescent="0.3">
      <c r="A8359"/>
    </row>
    <row r="8360" spans="1:1" x14ac:dyDescent="0.3">
      <c r="A8360"/>
    </row>
    <row r="8361" spans="1:1" x14ac:dyDescent="0.3">
      <c r="A8361"/>
    </row>
    <row r="8362" spans="1:1" x14ac:dyDescent="0.3">
      <c r="A8362"/>
    </row>
    <row r="8363" spans="1:1" x14ac:dyDescent="0.3">
      <c r="A8363"/>
    </row>
    <row r="8364" spans="1:1" x14ac:dyDescent="0.3">
      <c r="A8364"/>
    </row>
    <row r="8365" spans="1:1" x14ac:dyDescent="0.3">
      <c r="A8365"/>
    </row>
    <row r="8366" spans="1:1" x14ac:dyDescent="0.3">
      <c r="A8366"/>
    </row>
    <row r="8367" spans="1:1" x14ac:dyDescent="0.3">
      <c r="A8367"/>
    </row>
    <row r="8368" spans="1:1" x14ac:dyDescent="0.3">
      <c r="A8368"/>
    </row>
    <row r="8369" spans="1:1" x14ac:dyDescent="0.3">
      <c r="A8369"/>
    </row>
    <row r="8370" spans="1:1" x14ac:dyDescent="0.3">
      <c r="A8370"/>
    </row>
    <row r="8371" spans="1:1" x14ac:dyDescent="0.3">
      <c r="A8371"/>
    </row>
    <row r="8372" spans="1:1" x14ac:dyDescent="0.3">
      <c r="A8372"/>
    </row>
    <row r="8373" spans="1:1" x14ac:dyDescent="0.3">
      <c r="A8373"/>
    </row>
    <row r="8374" spans="1:1" x14ac:dyDescent="0.3">
      <c r="A8374"/>
    </row>
    <row r="8375" spans="1:1" x14ac:dyDescent="0.3">
      <c r="A8375"/>
    </row>
    <row r="8376" spans="1:1" x14ac:dyDescent="0.3">
      <c r="A8376"/>
    </row>
    <row r="8377" spans="1:1" x14ac:dyDescent="0.3">
      <c r="A8377"/>
    </row>
    <row r="8378" spans="1:1" x14ac:dyDescent="0.3">
      <c r="A8378"/>
    </row>
    <row r="8379" spans="1:1" x14ac:dyDescent="0.3">
      <c r="A8379"/>
    </row>
    <row r="8380" spans="1:1" x14ac:dyDescent="0.3">
      <c r="A8380"/>
    </row>
    <row r="8381" spans="1:1" x14ac:dyDescent="0.3">
      <c r="A8381"/>
    </row>
    <row r="8382" spans="1:1" x14ac:dyDescent="0.3">
      <c r="A8382"/>
    </row>
    <row r="8383" spans="1:1" x14ac:dyDescent="0.3">
      <c r="A8383"/>
    </row>
    <row r="8384" spans="1:1" x14ac:dyDescent="0.3">
      <c r="A8384"/>
    </row>
    <row r="8385" spans="1:1" x14ac:dyDescent="0.3">
      <c r="A8385"/>
    </row>
    <row r="8386" spans="1:1" x14ac:dyDescent="0.3">
      <c r="A8386"/>
    </row>
    <row r="8387" spans="1:1" x14ac:dyDescent="0.3">
      <c r="A8387"/>
    </row>
    <row r="8388" spans="1:1" x14ac:dyDescent="0.3">
      <c r="A8388"/>
    </row>
    <row r="8389" spans="1:1" x14ac:dyDescent="0.3">
      <c r="A8389"/>
    </row>
    <row r="8390" spans="1:1" x14ac:dyDescent="0.3">
      <c r="A8390"/>
    </row>
    <row r="8391" spans="1:1" x14ac:dyDescent="0.3">
      <c r="A8391"/>
    </row>
    <row r="8392" spans="1:1" x14ac:dyDescent="0.3">
      <c r="A8392"/>
    </row>
    <row r="8393" spans="1:1" x14ac:dyDescent="0.3">
      <c r="A8393"/>
    </row>
    <row r="8394" spans="1:1" x14ac:dyDescent="0.3">
      <c r="A8394"/>
    </row>
    <row r="8395" spans="1:1" x14ac:dyDescent="0.3">
      <c r="A8395"/>
    </row>
    <row r="8396" spans="1:1" x14ac:dyDescent="0.3">
      <c r="A8396"/>
    </row>
    <row r="8397" spans="1:1" x14ac:dyDescent="0.3">
      <c r="A8397"/>
    </row>
    <row r="8398" spans="1:1" x14ac:dyDescent="0.3">
      <c r="A8398"/>
    </row>
    <row r="8399" spans="1:1" x14ac:dyDescent="0.3">
      <c r="A8399"/>
    </row>
    <row r="8400" spans="1:1" x14ac:dyDescent="0.3">
      <c r="A8400"/>
    </row>
    <row r="8401" spans="1:1" x14ac:dyDescent="0.3">
      <c r="A8401"/>
    </row>
    <row r="8402" spans="1:1" x14ac:dyDescent="0.3">
      <c r="A8402"/>
    </row>
    <row r="8403" spans="1:1" x14ac:dyDescent="0.3">
      <c r="A8403"/>
    </row>
    <row r="8404" spans="1:1" x14ac:dyDescent="0.3">
      <c r="A8404"/>
    </row>
    <row r="8405" spans="1:1" x14ac:dyDescent="0.3">
      <c r="A8405"/>
    </row>
    <row r="8406" spans="1:1" x14ac:dyDescent="0.3">
      <c r="A8406"/>
    </row>
    <row r="8407" spans="1:1" x14ac:dyDescent="0.3">
      <c r="A8407"/>
    </row>
    <row r="8408" spans="1:1" x14ac:dyDescent="0.3">
      <c r="A8408"/>
    </row>
    <row r="8409" spans="1:1" x14ac:dyDescent="0.3">
      <c r="A8409"/>
    </row>
    <row r="8410" spans="1:1" x14ac:dyDescent="0.3">
      <c r="A8410"/>
    </row>
    <row r="8411" spans="1:1" x14ac:dyDescent="0.3">
      <c r="A8411"/>
    </row>
    <row r="8412" spans="1:1" x14ac:dyDescent="0.3">
      <c r="A8412"/>
    </row>
    <row r="8413" spans="1:1" x14ac:dyDescent="0.3">
      <c r="A8413"/>
    </row>
    <row r="8414" spans="1:1" x14ac:dyDescent="0.3">
      <c r="A8414"/>
    </row>
    <row r="8415" spans="1:1" x14ac:dyDescent="0.3">
      <c r="A8415"/>
    </row>
    <row r="8416" spans="1:1" x14ac:dyDescent="0.3">
      <c r="A8416"/>
    </row>
    <row r="8417" spans="1:1" x14ac:dyDescent="0.3">
      <c r="A8417"/>
    </row>
    <row r="8418" spans="1:1" x14ac:dyDescent="0.3">
      <c r="A8418"/>
    </row>
    <row r="8419" spans="1:1" x14ac:dyDescent="0.3">
      <c r="A8419"/>
    </row>
    <row r="8420" spans="1:1" x14ac:dyDescent="0.3">
      <c r="A8420"/>
    </row>
    <row r="8421" spans="1:1" x14ac:dyDescent="0.3">
      <c r="A8421"/>
    </row>
    <row r="8422" spans="1:1" x14ac:dyDescent="0.3">
      <c r="A8422"/>
    </row>
    <row r="8423" spans="1:1" x14ac:dyDescent="0.3">
      <c r="A8423"/>
    </row>
    <row r="8424" spans="1:1" x14ac:dyDescent="0.3">
      <c r="A8424"/>
    </row>
    <row r="8425" spans="1:1" x14ac:dyDescent="0.3">
      <c r="A8425"/>
    </row>
    <row r="8426" spans="1:1" x14ac:dyDescent="0.3">
      <c r="A8426"/>
    </row>
    <row r="8427" spans="1:1" x14ac:dyDescent="0.3">
      <c r="A8427"/>
    </row>
    <row r="8428" spans="1:1" x14ac:dyDescent="0.3">
      <c r="A8428"/>
    </row>
    <row r="8429" spans="1:1" x14ac:dyDescent="0.3">
      <c r="A8429"/>
    </row>
    <row r="8430" spans="1:1" x14ac:dyDescent="0.3">
      <c r="A8430"/>
    </row>
    <row r="8431" spans="1:1" x14ac:dyDescent="0.3">
      <c r="A8431"/>
    </row>
    <row r="8432" spans="1:1" x14ac:dyDescent="0.3">
      <c r="A8432"/>
    </row>
    <row r="8433" spans="1:1" x14ac:dyDescent="0.3">
      <c r="A8433"/>
    </row>
    <row r="8434" spans="1:1" x14ac:dyDescent="0.3">
      <c r="A8434"/>
    </row>
    <row r="8435" spans="1:1" x14ac:dyDescent="0.3">
      <c r="A8435"/>
    </row>
    <row r="8436" spans="1:1" x14ac:dyDescent="0.3">
      <c r="A8436"/>
    </row>
    <row r="8437" spans="1:1" x14ac:dyDescent="0.3">
      <c r="A8437"/>
    </row>
    <row r="8438" spans="1:1" x14ac:dyDescent="0.3">
      <c r="A8438"/>
    </row>
    <row r="8439" spans="1:1" x14ac:dyDescent="0.3">
      <c r="A8439"/>
    </row>
    <row r="8440" spans="1:1" x14ac:dyDescent="0.3">
      <c r="A8440"/>
    </row>
    <row r="8441" spans="1:1" x14ac:dyDescent="0.3">
      <c r="A8441"/>
    </row>
    <row r="8442" spans="1:1" x14ac:dyDescent="0.3">
      <c r="A8442"/>
    </row>
    <row r="8443" spans="1:1" x14ac:dyDescent="0.3">
      <c r="A8443"/>
    </row>
    <row r="8444" spans="1:1" x14ac:dyDescent="0.3">
      <c r="A8444"/>
    </row>
    <row r="8445" spans="1:1" x14ac:dyDescent="0.3">
      <c r="A8445"/>
    </row>
    <row r="8446" spans="1:1" x14ac:dyDescent="0.3">
      <c r="A8446"/>
    </row>
    <row r="8447" spans="1:1" x14ac:dyDescent="0.3">
      <c r="A8447"/>
    </row>
    <row r="8448" spans="1:1" x14ac:dyDescent="0.3">
      <c r="A8448"/>
    </row>
    <row r="8449" spans="1:1" x14ac:dyDescent="0.3">
      <c r="A8449"/>
    </row>
    <row r="8450" spans="1:1" x14ac:dyDescent="0.3">
      <c r="A8450"/>
    </row>
    <row r="8451" spans="1:1" x14ac:dyDescent="0.3">
      <c r="A8451"/>
    </row>
    <row r="8452" spans="1:1" x14ac:dyDescent="0.3">
      <c r="A8452"/>
    </row>
    <row r="8453" spans="1:1" x14ac:dyDescent="0.3">
      <c r="A8453"/>
    </row>
    <row r="8454" spans="1:1" x14ac:dyDescent="0.3">
      <c r="A8454"/>
    </row>
    <row r="8455" spans="1:1" x14ac:dyDescent="0.3">
      <c r="A8455"/>
    </row>
    <row r="8456" spans="1:1" x14ac:dyDescent="0.3">
      <c r="A8456"/>
    </row>
    <row r="8457" spans="1:1" x14ac:dyDescent="0.3">
      <c r="A8457"/>
    </row>
    <row r="8458" spans="1:1" x14ac:dyDescent="0.3">
      <c r="A8458"/>
    </row>
    <row r="8459" spans="1:1" x14ac:dyDescent="0.3">
      <c r="A8459"/>
    </row>
    <row r="8460" spans="1:1" x14ac:dyDescent="0.3">
      <c r="A8460"/>
    </row>
    <row r="8461" spans="1:1" x14ac:dyDescent="0.3">
      <c r="A8461"/>
    </row>
    <row r="8462" spans="1:1" x14ac:dyDescent="0.3">
      <c r="A8462"/>
    </row>
    <row r="8463" spans="1:1" x14ac:dyDescent="0.3">
      <c r="A8463"/>
    </row>
    <row r="8464" spans="1:1" x14ac:dyDescent="0.3">
      <c r="A8464"/>
    </row>
    <row r="8465" spans="1:1" x14ac:dyDescent="0.3">
      <c r="A8465"/>
    </row>
    <row r="8466" spans="1:1" x14ac:dyDescent="0.3">
      <c r="A8466"/>
    </row>
    <row r="8467" spans="1:1" x14ac:dyDescent="0.3">
      <c r="A8467"/>
    </row>
    <row r="8468" spans="1:1" x14ac:dyDescent="0.3">
      <c r="A8468"/>
    </row>
    <row r="8469" spans="1:1" x14ac:dyDescent="0.3">
      <c r="A8469"/>
    </row>
    <row r="8470" spans="1:1" x14ac:dyDescent="0.3">
      <c r="A8470"/>
    </row>
    <row r="8471" spans="1:1" x14ac:dyDescent="0.3">
      <c r="A8471"/>
    </row>
    <row r="8472" spans="1:1" x14ac:dyDescent="0.3">
      <c r="A8472"/>
    </row>
    <row r="8473" spans="1:1" x14ac:dyDescent="0.3">
      <c r="A8473"/>
    </row>
    <row r="8474" spans="1:1" x14ac:dyDescent="0.3">
      <c r="A8474"/>
    </row>
    <row r="8475" spans="1:1" x14ac:dyDescent="0.3">
      <c r="A8475"/>
    </row>
    <row r="8476" spans="1:1" x14ac:dyDescent="0.3">
      <c r="A8476"/>
    </row>
    <row r="8477" spans="1:1" x14ac:dyDescent="0.3">
      <c r="A8477"/>
    </row>
    <row r="8478" spans="1:1" x14ac:dyDescent="0.3">
      <c r="A8478"/>
    </row>
    <row r="8479" spans="1:1" x14ac:dyDescent="0.3">
      <c r="A8479"/>
    </row>
    <row r="8480" spans="1:1" x14ac:dyDescent="0.3">
      <c r="A8480"/>
    </row>
    <row r="8481" spans="1:1" x14ac:dyDescent="0.3">
      <c r="A8481"/>
    </row>
    <row r="8482" spans="1:1" x14ac:dyDescent="0.3">
      <c r="A8482"/>
    </row>
    <row r="8483" spans="1:1" x14ac:dyDescent="0.3">
      <c r="A8483"/>
    </row>
    <row r="8484" spans="1:1" x14ac:dyDescent="0.3">
      <c r="A8484"/>
    </row>
    <row r="8485" spans="1:1" x14ac:dyDescent="0.3">
      <c r="A8485"/>
    </row>
    <row r="8486" spans="1:1" x14ac:dyDescent="0.3">
      <c r="A8486"/>
    </row>
    <row r="8487" spans="1:1" x14ac:dyDescent="0.3">
      <c r="A8487"/>
    </row>
    <row r="8488" spans="1:1" x14ac:dyDescent="0.3">
      <c r="A8488"/>
    </row>
    <row r="8489" spans="1:1" x14ac:dyDescent="0.3">
      <c r="A8489"/>
    </row>
    <row r="8490" spans="1:1" x14ac:dyDescent="0.3">
      <c r="A8490"/>
    </row>
    <row r="8491" spans="1:1" x14ac:dyDescent="0.3">
      <c r="A8491"/>
    </row>
    <row r="8492" spans="1:1" x14ac:dyDescent="0.3">
      <c r="A8492"/>
    </row>
    <row r="8493" spans="1:1" x14ac:dyDescent="0.3">
      <c r="A8493"/>
    </row>
    <row r="8494" spans="1:1" x14ac:dyDescent="0.3">
      <c r="A8494"/>
    </row>
    <row r="8495" spans="1:1" x14ac:dyDescent="0.3">
      <c r="A8495"/>
    </row>
    <row r="8496" spans="1:1" x14ac:dyDescent="0.3">
      <c r="A8496"/>
    </row>
    <row r="8497" spans="1:1" x14ac:dyDescent="0.3">
      <c r="A8497"/>
    </row>
    <row r="8498" spans="1:1" x14ac:dyDescent="0.3">
      <c r="A8498"/>
    </row>
    <row r="8499" spans="1:1" x14ac:dyDescent="0.3">
      <c r="A8499"/>
    </row>
    <row r="8500" spans="1:1" x14ac:dyDescent="0.3">
      <c r="A8500"/>
    </row>
    <row r="8501" spans="1:1" x14ac:dyDescent="0.3">
      <c r="A8501"/>
    </row>
    <row r="8502" spans="1:1" x14ac:dyDescent="0.3">
      <c r="A8502"/>
    </row>
    <row r="8503" spans="1:1" x14ac:dyDescent="0.3">
      <c r="A8503"/>
    </row>
    <row r="8504" spans="1:1" x14ac:dyDescent="0.3">
      <c r="A8504"/>
    </row>
    <row r="8505" spans="1:1" x14ac:dyDescent="0.3">
      <c r="A8505"/>
    </row>
    <row r="8506" spans="1:1" x14ac:dyDescent="0.3">
      <c r="A8506"/>
    </row>
    <row r="8507" spans="1:1" x14ac:dyDescent="0.3">
      <c r="A8507"/>
    </row>
    <row r="8508" spans="1:1" x14ac:dyDescent="0.3">
      <c r="A8508"/>
    </row>
    <row r="8509" spans="1:1" x14ac:dyDescent="0.3">
      <c r="A8509"/>
    </row>
    <row r="8510" spans="1:1" x14ac:dyDescent="0.3">
      <c r="A8510"/>
    </row>
    <row r="8511" spans="1:1" x14ac:dyDescent="0.3">
      <c r="A8511"/>
    </row>
    <row r="8512" spans="1:1" x14ac:dyDescent="0.3">
      <c r="A8512"/>
    </row>
    <row r="8513" spans="1:1" x14ac:dyDescent="0.3">
      <c r="A8513"/>
    </row>
    <row r="8514" spans="1:1" x14ac:dyDescent="0.3">
      <c r="A8514"/>
    </row>
    <row r="8515" spans="1:1" x14ac:dyDescent="0.3">
      <c r="A8515"/>
    </row>
    <row r="8516" spans="1:1" x14ac:dyDescent="0.3">
      <c r="A8516"/>
    </row>
    <row r="8517" spans="1:1" x14ac:dyDescent="0.3">
      <c r="A8517"/>
    </row>
    <row r="8518" spans="1:1" x14ac:dyDescent="0.3">
      <c r="A8518"/>
    </row>
    <row r="8519" spans="1:1" x14ac:dyDescent="0.3">
      <c r="A8519"/>
    </row>
    <row r="8520" spans="1:1" x14ac:dyDescent="0.3">
      <c r="A8520"/>
    </row>
    <row r="8521" spans="1:1" x14ac:dyDescent="0.3">
      <c r="A8521"/>
    </row>
    <row r="8522" spans="1:1" x14ac:dyDescent="0.3">
      <c r="A8522"/>
    </row>
    <row r="8523" spans="1:1" x14ac:dyDescent="0.3">
      <c r="A8523"/>
    </row>
    <row r="8524" spans="1:1" x14ac:dyDescent="0.3">
      <c r="A8524"/>
    </row>
    <row r="8525" spans="1:1" x14ac:dyDescent="0.3">
      <c r="A8525"/>
    </row>
    <row r="8526" spans="1:1" x14ac:dyDescent="0.3">
      <c r="A8526"/>
    </row>
    <row r="8527" spans="1:1" x14ac:dyDescent="0.3">
      <c r="A8527"/>
    </row>
    <row r="8528" spans="1:1" x14ac:dyDescent="0.3">
      <c r="A8528"/>
    </row>
    <row r="8529" spans="1:1" x14ac:dyDescent="0.3">
      <c r="A8529"/>
    </row>
    <row r="8530" spans="1:1" x14ac:dyDescent="0.3">
      <c r="A8530"/>
    </row>
    <row r="8531" spans="1:1" x14ac:dyDescent="0.3">
      <c r="A8531"/>
    </row>
    <row r="8532" spans="1:1" x14ac:dyDescent="0.3">
      <c r="A8532"/>
    </row>
    <row r="8533" spans="1:1" x14ac:dyDescent="0.3">
      <c r="A8533"/>
    </row>
    <row r="8534" spans="1:1" x14ac:dyDescent="0.3">
      <c r="A8534"/>
    </row>
    <row r="8535" spans="1:1" x14ac:dyDescent="0.3">
      <c r="A8535"/>
    </row>
    <row r="8536" spans="1:1" x14ac:dyDescent="0.3">
      <c r="A8536"/>
    </row>
    <row r="8537" spans="1:1" x14ac:dyDescent="0.3">
      <c r="A8537"/>
    </row>
    <row r="8538" spans="1:1" x14ac:dyDescent="0.3">
      <c r="A8538"/>
    </row>
    <row r="8539" spans="1:1" x14ac:dyDescent="0.3">
      <c r="A8539"/>
    </row>
    <row r="8540" spans="1:1" x14ac:dyDescent="0.3">
      <c r="A8540"/>
    </row>
    <row r="8541" spans="1:1" x14ac:dyDescent="0.3">
      <c r="A8541"/>
    </row>
    <row r="8542" spans="1:1" x14ac:dyDescent="0.3">
      <c r="A8542"/>
    </row>
    <row r="8543" spans="1:1" x14ac:dyDescent="0.3">
      <c r="A8543"/>
    </row>
    <row r="8544" spans="1:1" x14ac:dyDescent="0.3">
      <c r="A8544"/>
    </row>
    <row r="8545" spans="1:1" x14ac:dyDescent="0.3">
      <c r="A8545"/>
    </row>
    <row r="8546" spans="1:1" x14ac:dyDescent="0.3">
      <c r="A8546"/>
    </row>
    <row r="8547" spans="1:1" x14ac:dyDescent="0.3">
      <c r="A8547"/>
    </row>
    <row r="8548" spans="1:1" x14ac:dyDescent="0.3">
      <c r="A8548"/>
    </row>
    <row r="8549" spans="1:1" x14ac:dyDescent="0.3">
      <c r="A8549"/>
    </row>
    <row r="8550" spans="1:1" x14ac:dyDescent="0.3">
      <c r="A8550"/>
    </row>
    <row r="8551" spans="1:1" x14ac:dyDescent="0.3">
      <c r="A8551"/>
    </row>
    <row r="8552" spans="1:1" x14ac:dyDescent="0.3">
      <c r="A8552"/>
    </row>
    <row r="8553" spans="1:1" x14ac:dyDescent="0.3">
      <c r="A8553"/>
    </row>
    <row r="8554" spans="1:1" x14ac:dyDescent="0.3">
      <c r="A8554"/>
    </row>
    <row r="8555" spans="1:1" x14ac:dyDescent="0.3">
      <c r="A8555"/>
    </row>
    <row r="8556" spans="1:1" x14ac:dyDescent="0.3">
      <c r="A8556"/>
    </row>
    <row r="8557" spans="1:1" x14ac:dyDescent="0.3">
      <c r="A8557"/>
    </row>
    <row r="8558" spans="1:1" x14ac:dyDescent="0.3">
      <c r="A8558"/>
    </row>
    <row r="8559" spans="1:1" x14ac:dyDescent="0.3">
      <c r="A8559"/>
    </row>
    <row r="8560" spans="1:1" x14ac:dyDescent="0.3">
      <c r="A8560"/>
    </row>
    <row r="8561" spans="1:1" x14ac:dyDescent="0.3">
      <c r="A8561"/>
    </row>
    <row r="8562" spans="1:1" x14ac:dyDescent="0.3">
      <c r="A8562"/>
    </row>
    <row r="8563" spans="1:1" x14ac:dyDescent="0.3">
      <c r="A8563"/>
    </row>
    <row r="8564" spans="1:1" x14ac:dyDescent="0.3">
      <c r="A8564"/>
    </row>
    <row r="8565" spans="1:1" x14ac:dyDescent="0.3">
      <c r="A8565"/>
    </row>
    <row r="8566" spans="1:1" x14ac:dyDescent="0.3">
      <c r="A8566"/>
    </row>
    <row r="8567" spans="1:1" x14ac:dyDescent="0.3">
      <c r="A8567"/>
    </row>
    <row r="8568" spans="1:1" x14ac:dyDescent="0.3">
      <c r="A8568"/>
    </row>
    <row r="8569" spans="1:1" x14ac:dyDescent="0.3">
      <c r="A8569"/>
    </row>
    <row r="8570" spans="1:1" x14ac:dyDescent="0.3">
      <c r="A8570"/>
    </row>
    <row r="8571" spans="1:1" x14ac:dyDescent="0.3">
      <c r="A8571"/>
    </row>
    <row r="8572" spans="1:1" x14ac:dyDescent="0.3">
      <c r="A8572"/>
    </row>
    <row r="8573" spans="1:1" x14ac:dyDescent="0.3">
      <c r="A8573"/>
    </row>
    <row r="8574" spans="1:1" x14ac:dyDescent="0.3">
      <c r="A8574"/>
    </row>
    <row r="8575" spans="1:1" x14ac:dyDescent="0.3">
      <c r="A8575"/>
    </row>
    <row r="8576" spans="1:1" x14ac:dyDescent="0.3">
      <c r="A8576"/>
    </row>
    <row r="8577" spans="1:1" x14ac:dyDescent="0.3">
      <c r="A8577"/>
    </row>
    <row r="8578" spans="1:1" x14ac:dyDescent="0.3">
      <c r="A8578"/>
    </row>
    <row r="8579" spans="1:1" x14ac:dyDescent="0.3">
      <c r="A8579"/>
    </row>
    <row r="8580" spans="1:1" x14ac:dyDescent="0.3">
      <c r="A8580"/>
    </row>
    <row r="8581" spans="1:1" x14ac:dyDescent="0.3">
      <c r="A8581"/>
    </row>
    <row r="8582" spans="1:1" x14ac:dyDescent="0.3">
      <c r="A8582"/>
    </row>
    <row r="8583" spans="1:1" x14ac:dyDescent="0.3">
      <c r="A8583"/>
    </row>
    <row r="8584" spans="1:1" x14ac:dyDescent="0.3">
      <c r="A8584"/>
    </row>
    <row r="8585" spans="1:1" x14ac:dyDescent="0.3">
      <c r="A8585"/>
    </row>
    <row r="8586" spans="1:1" x14ac:dyDescent="0.3">
      <c r="A8586"/>
    </row>
    <row r="8587" spans="1:1" x14ac:dyDescent="0.3">
      <c r="A8587"/>
    </row>
    <row r="8588" spans="1:1" x14ac:dyDescent="0.3">
      <c r="A8588"/>
    </row>
    <row r="8589" spans="1:1" x14ac:dyDescent="0.3">
      <c r="A8589"/>
    </row>
    <row r="8590" spans="1:1" x14ac:dyDescent="0.3">
      <c r="A8590"/>
    </row>
    <row r="8591" spans="1:1" x14ac:dyDescent="0.3">
      <c r="A8591"/>
    </row>
    <row r="8592" spans="1:1" x14ac:dyDescent="0.3">
      <c r="A8592"/>
    </row>
    <row r="8593" spans="1:1" x14ac:dyDescent="0.3">
      <c r="A8593"/>
    </row>
    <row r="8594" spans="1:1" x14ac:dyDescent="0.3">
      <c r="A8594"/>
    </row>
    <row r="8595" spans="1:1" x14ac:dyDescent="0.3">
      <c r="A8595"/>
    </row>
    <row r="8596" spans="1:1" x14ac:dyDescent="0.3">
      <c r="A8596"/>
    </row>
    <row r="8597" spans="1:1" x14ac:dyDescent="0.3">
      <c r="A8597"/>
    </row>
    <row r="8598" spans="1:1" x14ac:dyDescent="0.3">
      <c r="A8598"/>
    </row>
    <row r="8599" spans="1:1" x14ac:dyDescent="0.3">
      <c r="A8599"/>
    </row>
    <row r="8600" spans="1:1" x14ac:dyDescent="0.3">
      <c r="A8600"/>
    </row>
    <row r="8601" spans="1:1" x14ac:dyDescent="0.3">
      <c r="A8601"/>
    </row>
    <row r="8602" spans="1:1" x14ac:dyDescent="0.3">
      <c r="A8602"/>
    </row>
    <row r="8603" spans="1:1" x14ac:dyDescent="0.3">
      <c r="A8603"/>
    </row>
    <row r="8604" spans="1:1" x14ac:dyDescent="0.3">
      <c r="A8604"/>
    </row>
    <row r="8605" spans="1:1" x14ac:dyDescent="0.3">
      <c r="A8605"/>
    </row>
    <row r="8606" spans="1:1" x14ac:dyDescent="0.3">
      <c r="A8606"/>
    </row>
    <row r="8607" spans="1:1" x14ac:dyDescent="0.3">
      <c r="A8607"/>
    </row>
    <row r="8608" spans="1:1" x14ac:dyDescent="0.3">
      <c r="A8608"/>
    </row>
    <row r="8609" spans="1:1" x14ac:dyDescent="0.3">
      <c r="A8609"/>
    </row>
    <row r="8610" spans="1:1" x14ac:dyDescent="0.3">
      <c r="A8610"/>
    </row>
    <row r="8611" spans="1:1" x14ac:dyDescent="0.3">
      <c r="A8611"/>
    </row>
    <row r="8612" spans="1:1" x14ac:dyDescent="0.3">
      <c r="A8612"/>
    </row>
    <row r="8613" spans="1:1" x14ac:dyDescent="0.3">
      <c r="A8613"/>
    </row>
    <row r="8614" spans="1:1" x14ac:dyDescent="0.3">
      <c r="A8614"/>
    </row>
    <row r="8615" spans="1:1" x14ac:dyDescent="0.3">
      <c r="A8615"/>
    </row>
    <row r="8616" spans="1:1" x14ac:dyDescent="0.3">
      <c r="A8616"/>
    </row>
    <row r="8617" spans="1:1" x14ac:dyDescent="0.3">
      <c r="A8617"/>
    </row>
    <row r="8618" spans="1:1" x14ac:dyDescent="0.3">
      <c r="A8618"/>
    </row>
    <row r="8619" spans="1:1" x14ac:dyDescent="0.3">
      <c r="A8619"/>
    </row>
    <row r="8620" spans="1:1" x14ac:dyDescent="0.3">
      <c r="A8620"/>
    </row>
    <row r="8621" spans="1:1" x14ac:dyDescent="0.3">
      <c r="A8621"/>
    </row>
    <row r="8622" spans="1:1" x14ac:dyDescent="0.3">
      <c r="A8622"/>
    </row>
    <row r="8623" spans="1:1" x14ac:dyDescent="0.3">
      <c r="A8623"/>
    </row>
    <row r="8624" spans="1:1" x14ac:dyDescent="0.3">
      <c r="A8624"/>
    </row>
    <row r="8625" spans="1:1" x14ac:dyDescent="0.3">
      <c r="A8625"/>
    </row>
    <row r="8626" spans="1:1" x14ac:dyDescent="0.3">
      <c r="A8626"/>
    </row>
    <row r="8627" spans="1:1" x14ac:dyDescent="0.3">
      <c r="A8627"/>
    </row>
    <row r="8628" spans="1:1" x14ac:dyDescent="0.3">
      <c r="A8628"/>
    </row>
    <row r="8629" spans="1:1" x14ac:dyDescent="0.3">
      <c r="A8629"/>
    </row>
    <row r="8630" spans="1:1" x14ac:dyDescent="0.3">
      <c r="A8630"/>
    </row>
    <row r="8631" spans="1:1" x14ac:dyDescent="0.3">
      <c r="A8631"/>
    </row>
    <row r="8632" spans="1:1" x14ac:dyDescent="0.3">
      <c r="A8632"/>
    </row>
    <row r="8633" spans="1:1" x14ac:dyDescent="0.3">
      <c r="A8633"/>
    </row>
    <row r="8634" spans="1:1" x14ac:dyDescent="0.3">
      <c r="A8634"/>
    </row>
    <row r="8635" spans="1:1" x14ac:dyDescent="0.3">
      <c r="A8635"/>
    </row>
    <row r="8636" spans="1:1" x14ac:dyDescent="0.3">
      <c r="A8636"/>
    </row>
    <row r="8637" spans="1:1" x14ac:dyDescent="0.3">
      <c r="A8637"/>
    </row>
    <row r="8638" spans="1:1" x14ac:dyDescent="0.3">
      <c r="A8638"/>
    </row>
    <row r="8639" spans="1:1" x14ac:dyDescent="0.3">
      <c r="A8639"/>
    </row>
    <row r="8640" spans="1:1" x14ac:dyDescent="0.3">
      <c r="A8640"/>
    </row>
    <row r="8641" spans="1:1" x14ac:dyDescent="0.3">
      <c r="A8641"/>
    </row>
    <row r="8642" spans="1:1" x14ac:dyDescent="0.3">
      <c r="A8642"/>
    </row>
    <row r="8643" spans="1:1" x14ac:dyDescent="0.3">
      <c r="A8643"/>
    </row>
    <row r="8644" spans="1:1" x14ac:dyDescent="0.3">
      <c r="A8644"/>
    </row>
    <row r="8645" spans="1:1" x14ac:dyDescent="0.3">
      <c r="A8645"/>
    </row>
    <row r="8646" spans="1:1" x14ac:dyDescent="0.3">
      <c r="A8646"/>
    </row>
    <row r="8647" spans="1:1" x14ac:dyDescent="0.3">
      <c r="A8647"/>
    </row>
    <row r="8648" spans="1:1" x14ac:dyDescent="0.3">
      <c r="A8648"/>
    </row>
    <row r="8649" spans="1:1" x14ac:dyDescent="0.3">
      <c r="A8649"/>
    </row>
    <row r="8650" spans="1:1" x14ac:dyDescent="0.3">
      <c r="A8650"/>
    </row>
    <row r="8651" spans="1:1" x14ac:dyDescent="0.3">
      <c r="A8651"/>
    </row>
    <row r="8652" spans="1:1" x14ac:dyDescent="0.3">
      <c r="A8652"/>
    </row>
    <row r="8653" spans="1:1" x14ac:dyDescent="0.3">
      <c r="A8653"/>
    </row>
    <row r="8654" spans="1:1" x14ac:dyDescent="0.3">
      <c r="A8654"/>
    </row>
    <row r="8655" spans="1:1" x14ac:dyDescent="0.3">
      <c r="A8655"/>
    </row>
    <row r="8656" spans="1:1" x14ac:dyDescent="0.3">
      <c r="A8656"/>
    </row>
    <row r="8657" spans="1:1" x14ac:dyDescent="0.3">
      <c r="A8657"/>
    </row>
    <row r="8658" spans="1:1" x14ac:dyDescent="0.3">
      <c r="A8658"/>
    </row>
    <row r="8659" spans="1:1" x14ac:dyDescent="0.3">
      <c r="A8659"/>
    </row>
    <row r="8660" spans="1:1" x14ac:dyDescent="0.3">
      <c r="A8660"/>
    </row>
    <row r="8661" spans="1:1" x14ac:dyDescent="0.3">
      <c r="A8661"/>
    </row>
    <row r="8662" spans="1:1" x14ac:dyDescent="0.3">
      <c r="A8662"/>
    </row>
    <row r="8663" spans="1:1" x14ac:dyDescent="0.3">
      <c r="A8663"/>
    </row>
    <row r="8664" spans="1:1" x14ac:dyDescent="0.3">
      <c r="A8664"/>
    </row>
    <row r="8665" spans="1:1" x14ac:dyDescent="0.3">
      <c r="A8665"/>
    </row>
    <row r="8666" spans="1:1" x14ac:dyDescent="0.3">
      <c r="A8666"/>
    </row>
    <row r="8667" spans="1:1" x14ac:dyDescent="0.3">
      <c r="A8667"/>
    </row>
    <row r="8668" spans="1:1" x14ac:dyDescent="0.3">
      <c r="A8668"/>
    </row>
    <row r="8669" spans="1:1" x14ac:dyDescent="0.3">
      <c r="A8669"/>
    </row>
    <row r="8670" spans="1:1" x14ac:dyDescent="0.3">
      <c r="A8670"/>
    </row>
    <row r="8671" spans="1:1" x14ac:dyDescent="0.3">
      <c r="A8671"/>
    </row>
    <row r="8672" spans="1:1" x14ac:dyDescent="0.3">
      <c r="A8672"/>
    </row>
    <row r="8673" spans="1:1" x14ac:dyDescent="0.3">
      <c r="A8673"/>
    </row>
    <row r="8674" spans="1:1" x14ac:dyDescent="0.3">
      <c r="A8674"/>
    </row>
    <row r="8675" spans="1:1" x14ac:dyDescent="0.3">
      <c r="A8675"/>
    </row>
    <row r="8676" spans="1:1" x14ac:dyDescent="0.3">
      <c r="A8676"/>
    </row>
    <row r="8677" spans="1:1" x14ac:dyDescent="0.3">
      <c r="A8677"/>
    </row>
    <row r="8678" spans="1:1" x14ac:dyDescent="0.3">
      <c r="A8678"/>
    </row>
    <row r="8679" spans="1:1" x14ac:dyDescent="0.3">
      <c r="A8679"/>
    </row>
    <row r="8680" spans="1:1" x14ac:dyDescent="0.3">
      <c r="A8680"/>
    </row>
    <row r="8681" spans="1:1" x14ac:dyDescent="0.3">
      <c r="A8681"/>
    </row>
    <row r="8682" spans="1:1" x14ac:dyDescent="0.3">
      <c r="A8682"/>
    </row>
    <row r="8683" spans="1:1" x14ac:dyDescent="0.3">
      <c r="A8683"/>
    </row>
    <row r="8684" spans="1:1" x14ac:dyDescent="0.3">
      <c r="A8684"/>
    </row>
    <row r="8685" spans="1:1" x14ac:dyDescent="0.3">
      <c r="A8685"/>
    </row>
    <row r="8686" spans="1:1" x14ac:dyDescent="0.3">
      <c r="A8686"/>
    </row>
    <row r="8687" spans="1:1" x14ac:dyDescent="0.3">
      <c r="A8687"/>
    </row>
    <row r="8688" spans="1:1" x14ac:dyDescent="0.3">
      <c r="A8688"/>
    </row>
    <row r="8689" spans="1:1" x14ac:dyDescent="0.3">
      <c r="A8689"/>
    </row>
    <row r="8690" spans="1:1" x14ac:dyDescent="0.3">
      <c r="A8690"/>
    </row>
    <row r="8691" spans="1:1" x14ac:dyDescent="0.3">
      <c r="A8691"/>
    </row>
    <row r="8692" spans="1:1" x14ac:dyDescent="0.3">
      <c r="A8692"/>
    </row>
    <row r="8693" spans="1:1" x14ac:dyDescent="0.3">
      <c r="A8693"/>
    </row>
    <row r="8694" spans="1:1" x14ac:dyDescent="0.3">
      <c r="A8694"/>
    </row>
    <row r="8695" spans="1:1" x14ac:dyDescent="0.3">
      <c r="A8695"/>
    </row>
    <row r="8696" spans="1:1" x14ac:dyDescent="0.3">
      <c r="A8696"/>
    </row>
    <row r="8697" spans="1:1" x14ac:dyDescent="0.3">
      <c r="A8697"/>
    </row>
    <row r="8698" spans="1:1" x14ac:dyDescent="0.3">
      <c r="A8698"/>
    </row>
    <row r="8699" spans="1:1" x14ac:dyDescent="0.3">
      <c r="A8699"/>
    </row>
    <row r="8700" spans="1:1" x14ac:dyDescent="0.3">
      <c r="A8700"/>
    </row>
    <row r="8701" spans="1:1" x14ac:dyDescent="0.3">
      <c r="A8701"/>
    </row>
    <row r="8702" spans="1:1" x14ac:dyDescent="0.3">
      <c r="A8702"/>
    </row>
    <row r="8703" spans="1:1" x14ac:dyDescent="0.3">
      <c r="A8703"/>
    </row>
    <row r="8704" spans="1:1" x14ac:dyDescent="0.3">
      <c r="A8704"/>
    </row>
    <row r="8705" spans="1:1" x14ac:dyDescent="0.3">
      <c r="A8705"/>
    </row>
    <row r="8706" spans="1:1" x14ac:dyDescent="0.3">
      <c r="A8706"/>
    </row>
    <row r="8707" spans="1:1" x14ac:dyDescent="0.3">
      <c r="A8707"/>
    </row>
    <row r="8708" spans="1:1" x14ac:dyDescent="0.3">
      <c r="A8708"/>
    </row>
    <row r="8709" spans="1:1" x14ac:dyDescent="0.3">
      <c r="A8709"/>
    </row>
    <row r="8710" spans="1:1" x14ac:dyDescent="0.3">
      <c r="A8710"/>
    </row>
    <row r="8711" spans="1:1" x14ac:dyDescent="0.3">
      <c r="A8711"/>
    </row>
    <row r="8712" spans="1:1" x14ac:dyDescent="0.3">
      <c r="A8712"/>
    </row>
    <row r="8713" spans="1:1" x14ac:dyDescent="0.3">
      <c r="A8713"/>
    </row>
    <row r="8714" spans="1:1" x14ac:dyDescent="0.3">
      <c r="A8714"/>
    </row>
    <row r="8715" spans="1:1" x14ac:dyDescent="0.3">
      <c r="A8715"/>
    </row>
    <row r="8716" spans="1:1" x14ac:dyDescent="0.3">
      <c r="A8716"/>
    </row>
    <row r="8717" spans="1:1" x14ac:dyDescent="0.3">
      <c r="A8717"/>
    </row>
    <row r="8718" spans="1:1" x14ac:dyDescent="0.3">
      <c r="A8718"/>
    </row>
    <row r="8719" spans="1:1" x14ac:dyDescent="0.3">
      <c r="A8719"/>
    </row>
    <row r="8720" spans="1:1" x14ac:dyDescent="0.3">
      <c r="A8720"/>
    </row>
    <row r="8721" spans="1:1" x14ac:dyDescent="0.3">
      <c r="A8721"/>
    </row>
    <row r="8722" spans="1:1" x14ac:dyDescent="0.3">
      <c r="A8722"/>
    </row>
    <row r="8723" spans="1:1" x14ac:dyDescent="0.3">
      <c r="A8723"/>
    </row>
    <row r="8724" spans="1:1" x14ac:dyDescent="0.3">
      <c r="A8724"/>
    </row>
    <row r="8725" spans="1:1" x14ac:dyDescent="0.3">
      <c r="A8725"/>
    </row>
    <row r="8726" spans="1:1" x14ac:dyDescent="0.3">
      <c r="A8726"/>
    </row>
    <row r="8727" spans="1:1" x14ac:dyDescent="0.3">
      <c r="A8727"/>
    </row>
    <row r="8728" spans="1:1" x14ac:dyDescent="0.3">
      <c r="A8728"/>
    </row>
    <row r="8729" spans="1:1" x14ac:dyDescent="0.3">
      <c r="A8729"/>
    </row>
    <row r="8730" spans="1:1" x14ac:dyDescent="0.3">
      <c r="A8730"/>
    </row>
    <row r="8731" spans="1:1" x14ac:dyDescent="0.3">
      <c r="A8731"/>
    </row>
    <row r="8732" spans="1:1" x14ac:dyDescent="0.3">
      <c r="A8732"/>
    </row>
    <row r="8733" spans="1:1" x14ac:dyDescent="0.3">
      <c r="A8733"/>
    </row>
    <row r="8734" spans="1:1" x14ac:dyDescent="0.3">
      <c r="A8734"/>
    </row>
    <row r="8735" spans="1:1" x14ac:dyDescent="0.3">
      <c r="A8735"/>
    </row>
    <row r="8736" spans="1:1" x14ac:dyDescent="0.3">
      <c r="A8736"/>
    </row>
    <row r="8737" spans="1:1" x14ac:dyDescent="0.3">
      <c r="A8737"/>
    </row>
    <row r="8738" spans="1:1" x14ac:dyDescent="0.3">
      <c r="A8738"/>
    </row>
    <row r="8739" spans="1:1" x14ac:dyDescent="0.3">
      <c r="A8739"/>
    </row>
    <row r="8740" spans="1:1" x14ac:dyDescent="0.3">
      <c r="A8740"/>
    </row>
    <row r="8741" spans="1:1" x14ac:dyDescent="0.3">
      <c r="A8741"/>
    </row>
    <row r="8742" spans="1:1" x14ac:dyDescent="0.3">
      <c r="A8742"/>
    </row>
    <row r="8743" spans="1:1" x14ac:dyDescent="0.3">
      <c r="A8743"/>
    </row>
    <row r="8744" spans="1:1" x14ac:dyDescent="0.3">
      <c r="A8744"/>
    </row>
    <row r="8745" spans="1:1" x14ac:dyDescent="0.3">
      <c r="A8745"/>
    </row>
    <row r="8746" spans="1:1" x14ac:dyDescent="0.3">
      <c r="A8746"/>
    </row>
    <row r="8747" spans="1:1" x14ac:dyDescent="0.3">
      <c r="A8747"/>
    </row>
    <row r="8748" spans="1:1" x14ac:dyDescent="0.3">
      <c r="A8748"/>
    </row>
    <row r="8749" spans="1:1" x14ac:dyDescent="0.3">
      <c r="A8749"/>
    </row>
    <row r="8750" spans="1:1" x14ac:dyDescent="0.3">
      <c r="A8750"/>
    </row>
    <row r="8751" spans="1:1" x14ac:dyDescent="0.3">
      <c r="A8751"/>
    </row>
    <row r="8752" spans="1:1" x14ac:dyDescent="0.3">
      <c r="A8752"/>
    </row>
    <row r="8753" spans="1:1" x14ac:dyDescent="0.3">
      <c r="A8753"/>
    </row>
    <row r="8754" spans="1:1" x14ac:dyDescent="0.3">
      <c r="A8754"/>
    </row>
    <row r="8755" spans="1:1" x14ac:dyDescent="0.3">
      <c r="A8755"/>
    </row>
    <row r="8756" spans="1:1" x14ac:dyDescent="0.3">
      <c r="A8756"/>
    </row>
    <row r="8757" spans="1:1" x14ac:dyDescent="0.3">
      <c r="A8757"/>
    </row>
    <row r="8758" spans="1:1" x14ac:dyDescent="0.3">
      <c r="A8758"/>
    </row>
    <row r="8759" spans="1:1" x14ac:dyDescent="0.3">
      <c r="A8759"/>
    </row>
    <row r="8760" spans="1:1" x14ac:dyDescent="0.3">
      <c r="A8760"/>
    </row>
    <row r="8761" spans="1:1" x14ac:dyDescent="0.3">
      <c r="A8761"/>
    </row>
    <row r="8762" spans="1:1" x14ac:dyDescent="0.3">
      <c r="A8762"/>
    </row>
    <row r="8763" spans="1:1" x14ac:dyDescent="0.3">
      <c r="A8763"/>
    </row>
    <row r="8764" spans="1:1" x14ac:dyDescent="0.3">
      <c r="A8764"/>
    </row>
    <row r="8765" spans="1:1" x14ac:dyDescent="0.3">
      <c r="A8765"/>
    </row>
    <row r="8766" spans="1:1" x14ac:dyDescent="0.3">
      <c r="A8766"/>
    </row>
    <row r="8767" spans="1:1" x14ac:dyDescent="0.3">
      <c r="A8767"/>
    </row>
    <row r="8768" spans="1:1" x14ac:dyDescent="0.3">
      <c r="A8768"/>
    </row>
    <row r="8769" spans="1:1" x14ac:dyDescent="0.3">
      <c r="A8769"/>
    </row>
    <row r="8770" spans="1:1" x14ac:dyDescent="0.3">
      <c r="A8770"/>
    </row>
    <row r="8771" spans="1:1" x14ac:dyDescent="0.3">
      <c r="A8771"/>
    </row>
    <row r="8772" spans="1:1" x14ac:dyDescent="0.3">
      <c r="A8772"/>
    </row>
    <row r="8773" spans="1:1" x14ac:dyDescent="0.3">
      <c r="A8773"/>
    </row>
    <row r="8774" spans="1:1" x14ac:dyDescent="0.3">
      <c r="A8774"/>
    </row>
    <row r="8775" spans="1:1" x14ac:dyDescent="0.3">
      <c r="A8775"/>
    </row>
    <row r="8776" spans="1:1" x14ac:dyDescent="0.3">
      <c r="A8776"/>
    </row>
    <row r="8777" spans="1:1" x14ac:dyDescent="0.3">
      <c r="A8777"/>
    </row>
    <row r="8778" spans="1:1" x14ac:dyDescent="0.3">
      <c r="A8778"/>
    </row>
    <row r="8779" spans="1:1" x14ac:dyDescent="0.3">
      <c r="A8779"/>
    </row>
    <row r="8780" spans="1:1" x14ac:dyDescent="0.3">
      <c r="A8780"/>
    </row>
    <row r="8781" spans="1:1" x14ac:dyDescent="0.3">
      <c r="A8781"/>
    </row>
    <row r="8782" spans="1:1" x14ac:dyDescent="0.3">
      <c r="A8782"/>
    </row>
    <row r="8783" spans="1:1" x14ac:dyDescent="0.3">
      <c r="A8783"/>
    </row>
    <row r="8784" spans="1:1" x14ac:dyDescent="0.3">
      <c r="A8784"/>
    </row>
    <row r="8785" spans="1:1" x14ac:dyDescent="0.3">
      <c r="A8785"/>
    </row>
    <row r="8786" spans="1:1" x14ac:dyDescent="0.3">
      <c r="A8786"/>
    </row>
    <row r="8787" spans="1:1" x14ac:dyDescent="0.3">
      <c r="A8787"/>
    </row>
    <row r="8788" spans="1:1" x14ac:dyDescent="0.3">
      <c r="A8788"/>
    </row>
    <row r="8789" spans="1:1" x14ac:dyDescent="0.3">
      <c r="A8789"/>
    </row>
    <row r="8790" spans="1:1" x14ac:dyDescent="0.3">
      <c r="A8790"/>
    </row>
    <row r="8791" spans="1:1" x14ac:dyDescent="0.3">
      <c r="A8791"/>
    </row>
    <row r="8792" spans="1:1" x14ac:dyDescent="0.3">
      <c r="A8792"/>
    </row>
    <row r="8793" spans="1:1" x14ac:dyDescent="0.3">
      <c r="A8793"/>
    </row>
    <row r="8794" spans="1:1" x14ac:dyDescent="0.3">
      <c r="A8794"/>
    </row>
    <row r="8795" spans="1:1" x14ac:dyDescent="0.3">
      <c r="A8795"/>
    </row>
    <row r="8796" spans="1:1" x14ac:dyDescent="0.3">
      <c r="A8796"/>
    </row>
    <row r="8797" spans="1:1" x14ac:dyDescent="0.3">
      <c r="A8797"/>
    </row>
    <row r="8798" spans="1:1" x14ac:dyDescent="0.3">
      <c r="A8798"/>
    </row>
    <row r="8799" spans="1:1" x14ac:dyDescent="0.3">
      <c r="A8799"/>
    </row>
    <row r="8800" spans="1:1" x14ac:dyDescent="0.3">
      <c r="A8800"/>
    </row>
    <row r="8801" spans="1:1" x14ac:dyDescent="0.3">
      <c r="A8801"/>
    </row>
    <row r="8802" spans="1:1" x14ac:dyDescent="0.3">
      <c r="A8802"/>
    </row>
    <row r="8803" spans="1:1" x14ac:dyDescent="0.3">
      <c r="A8803"/>
    </row>
    <row r="8804" spans="1:1" x14ac:dyDescent="0.3">
      <c r="A8804"/>
    </row>
    <row r="8805" spans="1:1" x14ac:dyDescent="0.3">
      <c r="A8805"/>
    </row>
    <row r="8806" spans="1:1" x14ac:dyDescent="0.3">
      <c r="A8806"/>
    </row>
    <row r="8807" spans="1:1" x14ac:dyDescent="0.3">
      <c r="A8807"/>
    </row>
    <row r="8808" spans="1:1" x14ac:dyDescent="0.3">
      <c r="A8808"/>
    </row>
    <row r="8809" spans="1:1" x14ac:dyDescent="0.3">
      <c r="A8809"/>
    </row>
    <row r="8810" spans="1:1" x14ac:dyDescent="0.3">
      <c r="A8810"/>
    </row>
    <row r="8811" spans="1:1" x14ac:dyDescent="0.3">
      <c r="A8811"/>
    </row>
    <row r="8812" spans="1:1" x14ac:dyDescent="0.3">
      <c r="A8812"/>
    </row>
    <row r="8813" spans="1:1" x14ac:dyDescent="0.3">
      <c r="A8813"/>
    </row>
    <row r="8814" spans="1:1" x14ac:dyDescent="0.3">
      <c r="A8814"/>
    </row>
    <row r="8815" spans="1:1" x14ac:dyDescent="0.3">
      <c r="A8815"/>
    </row>
    <row r="8816" spans="1:1" x14ac:dyDescent="0.3">
      <c r="A8816"/>
    </row>
    <row r="8817" spans="1:1" x14ac:dyDescent="0.3">
      <c r="A8817"/>
    </row>
    <row r="8818" spans="1:1" x14ac:dyDescent="0.3">
      <c r="A8818"/>
    </row>
    <row r="8819" spans="1:1" x14ac:dyDescent="0.3">
      <c r="A8819"/>
    </row>
    <row r="8820" spans="1:1" x14ac:dyDescent="0.3">
      <c r="A8820"/>
    </row>
    <row r="8821" spans="1:1" x14ac:dyDescent="0.3">
      <c r="A8821"/>
    </row>
    <row r="8822" spans="1:1" x14ac:dyDescent="0.3">
      <c r="A8822"/>
    </row>
    <row r="8823" spans="1:1" x14ac:dyDescent="0.3">
      <c r="A8823"/>
    </row>
    <row r="8824" spans="1:1" x14ac:dyDescent="0.3">
      <c r="A8824"/>
    </row>
    <row r="8825" spans="1:1" x14ac:dyDescent="0.3">
      <c r="A8825"/>
    </row>
    <row r="8826" spans="1:1" x14ac:dyDescent="0.3">
      <c r="A8826"/>
    </row>
    <row r="8827" spans="1:1" x14ac:dyDescent="0.3">
      <c r="A8827"/>
    </row>
    <row r="8828" spans="1:1" x14ac:dyDescent="0.3">
      <c r="A8828"/>
    </row>
    <row r="8829" spans="1:1" x14ac:dyDescent="0.3">
      <c r="A8829"/>
    </row>
    <row r="8830" spans="1:1" x14ac:dyDescent="0.3">
      <c r="A8830"/>
    </row>
    <row r="8831" spans="1:1" x14ac:dyDescent="0.3">
      <c r="A8831"/>
    </row>
    <row r="8832" spans="1:1" x14ac:dyDescent="0.3">
      <c r="A8832"/>
    </row>
    <row r="8833" spans="1:1" x14ac:dyDescent="0.3">
      <c r="A8833"/>
    </row>
    <row r="8834" spans="1:1" x14ac:dyDescent="0.3">
      <c r="A8834"/>
    </row>
    <row r="8835" spans="1:1" x14ac:dyDescent="0.3">
      <c r="A8835"/>
    </row>
    <row r="8836" spans="1:1" x14ac:dyDescent="0.3">
      <c r="A8836"/>
    </row>
    <row r="8837" spans="1:1" x14ac:dyDescent="0.3">
      <c r="A8837"/>
    </row>
    <row r="8838" spans="1:1" x14ac:dyDescent="0.3">
      <c r="A8838"/>
    </row>
    <row r="8839" spans="1:1" x14ac:dyDescent="0.3">
      <c r="A8839"/>
    </row>
    <row r="8840" spans="1:1" x14ac:dyDescent="0.3">
      <c r="A8840"/>
    </row>
    <row r="8841" spans="1:1" x14ac:dyDescent="0.3">
      <c r="A8841"/>
    </row>
    <row r="8842" spans="1:1" x14ac:dyDescent="0.3">
      <c r="A8842"/>
    </row>
    <row r="8843" spans="1:1" x14ac:dyDescent="0.3">
      <c r="A8843"/>
    </row>
    <row r="8844" spans="1:1" x14ac:dyDescent="0.3">
      <c r="A8844"/>
    </row>
    <row r="8845" spans="1:1" x14ac:dyDescent="0.3">
      <c r="A8845"/>
    </row>
    <row r="8846" spans="1:1" x14ac:dyDescent="0.3">
      <c r="A8846"/>
    </row>
    <row r="8847" spans="1:1" x14ac:dyDescent="0.3">
      <c r="A8847"/>
    </row>
    <row r="8848" spans="1:1" x14ac:dyDescent="0.3">
      <c r="A8848"/>
    </row>
    <row r="8849" spans="1:1" x14ac:dyDescent="0.3">
      <c r="A8849"/>
    </row>
    <row r="8850" spans="1:1" x14ac:dyDescent="0.3">
      <c r="A8850"/>
    </row>
    <row r="8851" spans="1:1" x14ac:dyDescent="0.3">
      <c r="A8851"/>
    </row>
    <row r="8852" spans="1:1" x14ac:dyDescent="0.3">
      <c r="A8852"/>
    </row>
    <row r="8853" spans="1:1" x14ac:dyDescent="0.3">
      <c r="A8853"/>
    </row>
    <row r="8854" spans="1:1" x14ac:dyDescent="0.3">
      <c r="A8854"/>
    </row>
    <row r="8855" spans="1:1" x14ac:dyDescent="0.3">
      <c r="A8855"/>
    </row>
    <row r="8856" spans="1:1" x14ac:dyDescent="0.3">
      <c r="A8856"/>
    </row>
    <row r="8857" spans="1:1" x14ac:dyDescent="0.3">
      <c r="A8857"/>
    </row>
    <row r="8858" spans="1:1" x14ac:dyDescent="0.3">
      <c r="A8858"/>
    </row>
    <row r="8859" spans="1:1" x14ac:dyDescent="0.3">
      <c r="A8859"/>
    </row>
    <row r="8860" spans="1:1" x14ac:dyDescent="0.3">
      <c r="A8860"/>
    </row>
    <row r="8861" spans="1:1" x14ac:dyDescent="0.3">
      <c r="A8861"/>
    </row>
    <row r="8862" spans="1:1" x14ac:dyDescent="0.3">
      <c r="A8862"/>
    </row>
    <row r="8863" spans="1:1" x14ac:dyDescent="0.3">
      <c r="A8863"/>
    </row>
    <row r="8864" spans="1:1" x14ac:dyDescent="0.3">
      <c r="A8864"/>
    </row>
    <row r="8865" spans="1:1" x14ac:dyDescent="0.3">
      <c r="A8865"/>
    </row>
    <row r="8866" spans="1:1" x14ac:dyDescent="0.3">
      <c r="A8866"/>
    </row>
    <row r="8867" spans="1:1" x14ac:dyDescent="0.3">
      <c r="A8867"/>
    </row>
    <row r="8868" spans="1:1" x14ac:dyDescent="0.3">
      <c r="A8868"/>
    </row>
    <row r="8869" spans="1:1" x14ac:dyDescent="0.3">
      <c r="A8869"/>
    </row>
    <row r="8870" spans="1:1" x14ac:dyDescent="0.3">
      <c r="A8870"/>
    </row>
    <row r="8871" spans="1:1" x14ac:dyDescent="0.3">
      <c r="A8871"/>
    </row>
    <row r="8872" spans="1:1" x14ac:dyDescent="0.3">
      <c r="A8872"/>
    </row>
    <row r="8873" spans="1:1" x14ac:dyDescent="0.3">
      <c r="A8873"/>
    </row>
    <row r="8874" spans="1:1" x14ac:dyDescent="0.3">
      <c r="A8874"/>
    </row>
    <row r="8875" spans="1:1" x14ac:dyDescent="0.3">
      <c r="A8875"/>
    </row>
    <row r="8876" spans="1:1" x14ac:dyDescent="0.3">
      <c r="A8876"/>
    </row>
    <row r="8877" spans="1:1" x14ac:dyDescent="0.3">
      <c r="A8877"/>
    </row>
    <row r="8878" spans="1:1" x14ac:dyDescent="0.3">
      <c r="A8878"/>
    </row>
    <row r="8879" spans="1:1" x14ac:dyDescent="0.3">
      <c r="A8879"/>
    </row>
    <row r="8880" spans="1:1" x14ac:dyDescent="0.3">
      <c r="A8880"/>
    </row>
    <row r="8881" spans="1:1" x14ac:dyDescent="0.3">
      <c r="A8881"/>
    </row>
    <row r="8882" spans="1:1" x14ac:dyDescent="0.3">
      <c r="A8882"/>
    </row>
    <row r="8883" spans="1:1" x14ac:dyDescent="0.3">
      <c r="A8883"/>
    </row>
    <row r="8884" spans="1:1" x14ac:dyDescent="0.3">
      <c r="A8884"/>
    </row>
    <row r="8885" spans="1:1" x14ac:dyDescent="0.3">
      <c r="A8885"/>
    </row>
    <row r="8886" spans="1:1" x14ac:dyDescent="0.3">
      <c r="A8886"/>
    </row>
    <row r="8887" spans="1:1" x14ac:dyDescent="0.3">
      <c r="A8887"/>
    </row>
    <row r="8888" spans="1:1" x14ac:dyDescent="0.3">
      <c r="A8888"/>
    </row>
    <row r="8889" spans="1:1" x14ac:dyDescent="0.3">
      <c r="A8889"/>
    </row>
    <row r="8890" spans="1:1" x14ac:dyDescent="0.3">
      <c r="A8890"/>
    </row>
    <row r="8891" spans="1:1" x14ac:dyDescent="0.3">
      <c r="A8891"/>
    </row>
    <row r="8892" spans="1:1" x14ac:dyDescent="0.3">
      <c r="A8892"/>
    </row>
    <row r="8893" spans="1:1" x14ac:dyDescent="0.3">
      <c r="A8893"/>
    </row>
    <row r="8894" spans="1:1" x14ac:dyDescent="0.3">
      <c r="A8894"/>
    </row>
    <row r="8895" spans="1:1" x14ac:dyDescent="0.3">
      <c r="A8895"/>
    </row>
    <row r="8896" spans="1:1" x14ac:dyDescent="0.3">
      <c r="A8896"/>
    </row>
    <row r="8897" spans="1:1" x14ac:dyDescent="0.3">
      <c r="A8897"/>
    </row>
    <row r="8898" spans="1:1" x14ac:dyDescent="0.3">
      <c r="A8898"/>
    </row>
    <row r="8899" spans="1:1" x14ac:dyDescent="0.3">
      <c r="A8899"/>
    </row>
    <row r="8900" spans="1:1" x14ac:dyDescent="0.3">
      <c r="A8900"/>
    </row>
    <row r="8901" spans="1:1" x14ac:dyDescent="0.3">
      <c r="A8901"/>
    </row>
    <row r="8902" spans="1:1" x14ac:dyDescent="0.3">
      <c r="A8902"/>
    </row>
    <row r="8903" spans="1:1" x14ac:dyDescent="0.3">
      <c r="A8903"/>
    </row>
    <row r="8904" spans="1:1" x14ac:dyDescent="0.3">
      <c r="A8904"/>
    </row>
    <row r="8905" spans="1:1" x14ac:dyDescent="0.3">
      <c r="A8905"/>
    </row>
    <row r="8906" spans="1:1" x14ac:dyDescent="0.3">
      <c r="A8906"/>
    </row>
    <row r="8907" spans="1:1" x14ac:dyDescent="0.3">
      <c r="A8907"/>
    </row>
    <row r="8908" spans="1:1" x14ac:dyDescent="0.3">
      <c r="A8908"/>
    </row>
    <row r="8909" spans="1:1" x14ac:dyDescent="0.3">
      <c r="A8909"/>
    </row>
    <row r="8910" spans="1:1" x14ac:dyDescent="0.3">
      <c r="A8910"/>
    </row>
    <row r="8911" spans="1:1" x14ac:dyDescent="0.3">
      <c r="A8911"/>
    </row>
    <row r="8912" spans="1:1" x14ac:dyDescent="0.3">
      <c r="A8912"/>
    </row>
    <row r="8913" spans="1:1" x14ac:dyDescent="0.3">
      <c r="A8913"/>
    </row>
    <row r="8914" spans="1:1" x14ac:dyDescent="0.3">
      <c r="A8914"/>
    </row>
    <row r="8915" spans="1:1" x14ac:dyDescent="0.3">
      <c r="A8915"/>
    </row>
    <row r="8916" spans="1:1" x14ac:dyDescent="0.3">
      <c r="A8916"/>
    </row>
    <row r="8917" spans="1:1" x14ac:dyDescent="0.3">
      <c r="A8917"/>
    </row>
    <row r="8918" spans="1:1" x14ac:dyDescent="0.3">
      <c r="A8918"/>
    </row>
    <row r="8919" spans="1:1" x14ac:dyDescent="0.3">
      <c r="A8919"/>
    </row>
    <row r="8920" spans="1:1" x14ac:dyDescent="0.3">
      <c r="A8920"/>
    </row>
    <row r="8921" spans="1:1" x14ac:dyDescent="0.3">
      <c r="A8921"/>
    </row>
    <row r="8922" spans="1:1" x14ac:dyDescent="0.3">
      <c r="A8922"/>
    </row>
    <row r="8923" spans="1:1" x14ac:dyDescent="0.3">
      <c r="A8923"/>
    </row>
    <row r="8924" spans="1:1" x14ac:dyDescent="0.3">
      <c r="A8924"/>
    </row>
    <row r="8925" spans="1:1" x14ac:dyDescent="0.3">
      <c r="A8925"/>
    </row>
    <row r="8926" spans="1:1" x14ac:dyDescent="0.3">
      <c r="A8926"/>
    </row>
    <row r="8927" spans="1:1" x14ac:dyDescent="0.3">
      <c r="A8927"/>
    </row>
    <row r="8928" spans="1:1" x14ac:dyDescent="0.3">
      <c r="A8928"/>
    </row>
    <row r="8929" spans="1:1" x14ac:dyDescent="0.3">
      <c r="A8929"/>
    </row>
    <row r="8930" spans="1:1" x14ac:dyDescent="0.3">
      <c r="A8930"/>
    </row>
    <row r="8931" spans="1:1" x14ac:dyDescent="0.3">
      <c r="A8931"/>
    </row>
    <row r="8932" spans="1:1" x14ac:dyDescent="0.3">
      <c r="A8932"/>
    </row>
    <row r="8933" spans="1:1" x14ac:dyDescent="0.3">
      <c r="A8933"/>
    </row>
    <row r="8934" spans="1:1" x14ac:dyDescent="0.3">
      <c r="A8934"/>
    </row>
    <row r="8935" spans="1:1" x14ac:dyDescent="0.3">
      <c r="A8935"/>
    </row>
    <row r="8936" spans="1:1" x14ac:dyDescent="0.3">
      <c r="A8936"/>
    </row>
    <row r="8937" spans="1:1" x14ac:dyDescent="0.3">
      <c r="A8937"/>
    </row>
    <row r="8938" spans="1:1" x14ac:dyDescent="0.3">
      <c r="A8938"/>
    </row>
    <row r="8939" spans="1:1" x14ac:dyDescent="0.3">
      <c r="A8939"/>
    </row>
    <row r="8940" spans="1:1" x14ac:dyDescent="0.3">
      <c r="A8940"/>
    </row>
    <row r="8941" spans="1:1" x14ac:dyDescent="0.3">
      <c r="A8941"/>
    </row>
    <row r="8942" spans="1:1" x14ac:dyDescent="0.3">
      <c r="A8942"/>
    </row>
    <row r="8943" spans="1:1" x14ac:dyDescent="0.3">
      <c r="A8943"/>
    </row>
    <row r="8944" spans="1:1" x14ac:dyDescent="0.3">
      <c r="A8944"/>
    </row>
    <row r="8945" spans="1:1" x14ac:dyDescent="0.3">
      <c r="A8945"/>
    </row>
    <row r="8946" spans="1:1" x14ac:dyDescent="0.3">
      <c r="A8946"/>
    </row>
    <row r="8947" spans="1:1" x14ac:dyDescent="0.3">
      <c r="A8947"/>
    </row>
    <row r="8948" spans="1:1" x14ac:dyDescent="0.3">
      <c r="A8948"/>
    </row>
    <row r="8949" spans="1:1" x14ac:dyDescent="0.3">
      <c r="A8949"/>
    </row>
    <row r="8950" spans="1:1" x14ac:dyDescent="0.3">
      <c r="A8950"/>
    </row>
    <row r="8951" spans="1:1" x14ac:dyDescent="0.3">
      <c r="A8951"/>
    </row>
    <row r="8952" spans="1:1" x14ac:dyDescent="0.3">
      <c r="A8952"/>
    </row>
    <row r="8953" spans="1:1" x14ac:dyDescent="0.3">
      <c r="A8953"/>
    </row>
    <row r="8954" spans="1:1" x14ac:dyDescent="0.3">
      <c r="A8954"/>
    </row>
    <row r="8955" spans="1:1" x14ac:dyDescent="0.3">
      <c r="A8955"/>
    </row>
    <row r="8956" spans="1:1" x14ac:dyDescent="0.3">
      <c r="A8956"/>
    </row>
    <row r="8957" spans="1:1" x14ac:dyDescent="0.3">
      <c r="A8957"/>
    </row>
    <row r="8958" spans="1:1" x14ac:dyDescent="0.3">
      <c r="A8958"/>
    </row>
    <row r="8959" spans="1:1" x14ac:dyDescent="0.3">
      <c r="A8959"/>
    </row>
    <row r="8960" spans="1:1" x14ac:dyDescent="0.3">
      <c r="A8960"/>
    </row>
    <row r="8961" spans="1:1" x14ac:dyDescent="0.3">
      <c r="A8961"/>
    </row>
    <row r="8962" spans="1:1" x14ac:dyDescent="0.3">
      <c r="A8962"/>
    </row>
    <row r="8963" spans="1:1" x14ac:dyDescent="0.3">
      <c r="A8963"/>
    </row>
    <row r="8964" spans="1:1" x14ac:dyDescent="0.3">
      <c r="A8964"/>
    </row>
    <row r="8965" spans="1:1" x14ac:dyDescent="0.3">
      <c r="A8965"/>
    </row>
    <row r="8966" spans="1:1" x14ac:dyDescent="0.3">
      <c r="A8966"/>
    </row>
    <row r="8967" spans="1:1" x14ac:dyDescent="0.3">
      <c r="A8967"/>
    </row>
    <row r="8968" spans="1:1" x14ac:dyDescent="0.3">
      <c r="A8968"/>
    </row>
    <row r="8969" spans="1:1" x14ac:dyDescent="0.3">
      <c r="A8969"/>
    </row>
    <row r="8970" spans="1:1" x14ac:dyDescent="0.3">
      <c r="A8970"/>
    </row>
    <row r="8971" spans="1:1" x14ac:dyDescent="0.3">
      <c r="A8971"/>
    </row>
    <row r="8972" spans="1:1" x14ac:dyDescent="0.3">
      <c r="A8972"/>
    </row>
    <row r="8973" spans="1:1" x14ac:dyDescent="0.3">
      <c r="A8973"/>
    </row>
    <row r="8974" spans="1:1" x14ac:dyDescent="0.3">
      <c r="A8974"/>
    </row>
    <row r="8975" spans="1:1" x14ac:dyDescent="0.3">
      <c r="A8975"/>
    </row>
    <row r="8976" spans="1:1" x14ac:dyDescent="0.3">
      <c r="A8976"/>
    </row>
    <row r="8977" spans="1:1" x14ac:dyDescent="0.3">
      <c r="A8977"/>
    </row>
    <row r="8978" spans="1:1" x14ac:dyDescent="0.3">
      <c r="A8978"/>
    </row>
    <row r="8979" spans="1:1" x14ac:dyDescent="0.3">
      <c r="A8979"/>
    </row>
    <row r="8980" spans="1:1" x14ac:dyDescent="0.3">
      <c r="A8980"/>
    </row>
    <row r="8981" spans="1:1" x14ac:dyDescent="0.3">
      <c r="A8981"/>
    </row>
    <row r="8982" spans="1:1" x14ac:dyDescent="0.3">
      <c r="A8982"/>
    </row>
    <row r="8983" spans="1:1" x14ac:dyDescent="0.3">
      <c r="A8983"/>
    </row>
    <row r="8984" spans="1:1" x14ac:dyDescent="0.3">
      <c r="A8984"/>
    </row>
    <row r="8985" spans="1:1" x14ac:dyDescent="0.3">
      <c r="A8985"/>
    </row>
    <row r="8986" spans="1:1" x14ac:dyDescent="0.3">
      <c r="A8986"/>
    </row>
    <row r="8987" spans="1:1" x14ac:dyDescent="0.3">
      <c r="A8987"/>
    </row>
    <row r="8988" spans="1:1" x14ac:dyDescent="0.3">
      <c r="A8988"/>
    </row>
    <row r="8989" spans="1:1" x14ac:dyDescent="0.3">
      <c r="A8989"/>
    </row>
    <row r="8990" spans="1:1" x14ac:dyDescent="0.3">
      <c r="A8990"/>
    </row>
    <row r="8991" spans="1:1" x14ac:dyDescent="0.3">
      <c r="A8991"/>
    </row>
    <row r="8992" spans="1:1" x14ac:dyDescent="0.3">
      <c r="A8992"/>
    </row>
    <row r="8993" spans="1:1" x14ac:dyDescent="0.3">
      <c r="A8993"/>
    </row>
    <row r="8994" spans="1:1" x14ac:dyDescent="0.3">
      <c r="A8994"/>
    </row>
    <row r="8995" spans="1:1" x14ac:dyDescent="0.3">
      <c r="A8995"/>
    </row>
    <row r="8996" spans="1:1" x14ac:dyDescent="0.3">
      <c r="A8996"/>
    </row>
    <row r="8997" spans="1:1" x14ac:dyDescent="0.3">
      <c r="A8997"/>
    </row>
    <row r="8998" spans="1:1" x14ac:dyDescent="0.3">
      <c r="A8998"/>
    </row>
    <row r="8999" spans="1:1" x14ac:dyDescent="0.3">
      <c r="A8999"/>
    </row>
    <row r="9000" spans="1:1" x14ac:dyDescent="0.3">
      <c r="A9000"/>
    </row>
    <row r="9001" spans="1:1" x14ac:dyDescent="0.3">
      <c r="A9001"/>
    </row>
    <row r="9002" spans="1:1" x14ac:dyDescent="0.3">
      <c r="A9002"/>
    </row>
    <row r="9003" spans="1:1" x14ac:dyDescent="0.3">
      <c r="A9003"/>
    </row>
    <row r="9004" spans="1:1" x14ac:dyDescent="0.3">
      <c r="A9004"/>
    </row>
    <row r="9005" spans="1:1" x14ac:dyDescent="0.3">
      <c r="A9005"/>
    </row>
    <row r="9006" spans="1:1" x14ac:dyDescent="0.3">
      <c r="A9006"/>
    </row>
    <row r="9007" spans="1:1" x14ac:dyDescent="0.3">
      <c r="A9007"/>
    </row>
    <row r="9008" spans="1:1" x14ac:dyDescent="0.3">
      <c r="A9008"/>
    </row>
    <row r="9009" spans="1:1" x14ac:dyDescent="0.3">
      <c r="A9009"/>
    </row>
    <row r="9010" spans="1:1" x14ac:dyDescent="0.3">
      <c r="A9010"/>
    </row>
    <row r="9011" spans="1:1" x14ac:dyDescent="0.3">
      <c r="A9011"/>
    </row>
    <row r="9012" spans="1:1" x14ac:dyDescent="0.3">
      <c r="A9012"/>
    </row>
    <row r="9013" spans="1:1" x14ac:dyDescent="0.3">
      <c r="A9013"/>
    </row>
    <row r="9014" spans="1:1" x14ac:dyDescent="0.3">
      <c r="A9014"/>
    </row>
    <row r="9015" spans="1:1" x14ac:dyDescent="0.3">
      <c r="A9015"/>
    </row>
    <row r="9016" spans="1:1" x14ac:dyDescent="0.3">
      <c r="A9016"/>
    </row>
    <row r="9017" spans="1:1" x14ac:dyDescent="0.3">
      <c r="A9017"/>
    </row>
    <row r="9018" spans="1:1" x14ac:dyDescent="0.3">
      <c r="A9018"/>
    </row>
    <row r="9019" spans="1:1" x14ac:dyDescent="0.3">
      <c r="A9019"/>
    </row>
    <row r="9020" spans="1:1" x14ac:dyDescent="0.3">
      <c r="A9020"/>
    </row>
    <row r="9021" spans="1:1" x14ac:dyDescent="0.3">
      <c r="A9021"/>
    </row>
    <row r="9022" spans="1:1" x14ac:dyDescent="0.3">
      <c r="A9022"/>
    </row>
    <row r="9023" spans="1:1" x14ac:dyDescent="0.3">
      <c r="A9023"/>
    </row>
    <row r="9024" spans="1:1" x14ac:dyDescent="0.3">
      <c r="A9024"/>
    </row>
    <row r="9025" spans="1:1" x14ac:dyDescent="0.3">
      <c r="A9025"/>
    </row>
    <row r="9026" spans="1:1" x14ac:dyDescent="0.3">
      <c r="A9026"/>
    </row>
    <row r="9027" spans="1:1" x14ac:dyDescent="0.3">
      <c r="A9027"/>
    </row>
    <row r="9028" spans="1:1" x14ac:dyDescent="0.3">
      <c r="A9028"/>
    </row>
    <row r="9029" spans="1:1" x14ac:dyDescent="0.3">
      <c r="A9029"/>
    </row>
    <row r="9030" spans="1:1" x14ac:dyDescent="0.3">
      <c r="A9030"/>
    </row>
    <row r="9031" spans="1:1" x14ac:dyDescent="0.3">
      <c r="A9031"/>
    </row>
    <row r="9032" spans="1:1" x14ac:dyDescent="0.3">
      <c r="A9032"/>
    </row>
    <row r="9033" spans="1:1" x14ac:dyDescent="0.3">
      <c r="A9033"/>
    </row>
    <row r="9034" spans="1:1" x14ac:dyDescent="0.3">
      <c r="A9034"/>
    </row>
    <row r="9035" spans="1:1" x14ac:dyDescent="0.3">
      <c r="A9035"/>
    </row>
    <row r="9036" spans="1:1" x14ac:dyDescent="0.3">
      <c r="A9036"/>
    </row>
    <row r="9037" spans="1:1" x14ac:dyDescent="0.3">
      <c r="A9037"/>
    </row>
    <row r="9038" spans="1:1" x14ac:dyDescent="0.3">
      <c r="A9038"/>
    </row>
    <row r="9039" spans="1:1" x14ac:dyDescent="0.3">
      <c r="A9039"/>
    </row>
    <row r="9040" spans="1:1" x14ac:dyDescent="0.3">
      <c r="A9040"/>
    </row>
    <row r="9041" spans="1:1" x14ac:dyDescent="0.3">
      <c r="A9041"/>
    </row>
    <row r="9042" spans="1:1" x14ac:dyDescent="0.3">
      <c r="A9042"/>
    </row>
    <row r="9043" spans="1:1" x14ac:dyDescent="0.3">
      <c r="A9043"/>
    </row>
    <row r="9044" spans="1:1" x14ac:dyDescent="0.3">
      <c r="A9044"/>
    </row>
    <row r="9045" spans="1:1" x14ac:dyDescent="0.3">
      <c r="A9045"/>
    </row>
    <row r="9046" spans="1:1" x14ac:dyDescent="0.3">
      <c r="A9046"/>
    </row>
    <row r="9047" spans="1:1" x14ac:dyDescent="0.3">
      <c r="A9047"/>
    </row>
    <row r="9048" spans="1:1" x14ac:dyDescent="0.3">
      <c r="A9048"/>
    </row>
    <row r="9049" spans="1:1" x14ac:dyDescent="0.3">
      <c r="A9049"/>
    </row>
    <row r="9050" spans="1:1" x14ac:dyDescent="0.3">
      <c r="A9050"/>
    </row>
    <row r="9051" spans="1:1" x14ac:dyDescent="0.3">
      <c r="A9051"/>
    </row>
    <row r="9052" spans="1:1" x14ac:dyDescent="0.3">
      <c r="A9052"/>
    </row>
    <row r="9053" spans="1:1" x14ac:dyDescent="0.3">
      <c r="A9053"/>
    </row>
    <row r="9054" spans="1:1" x14ac:dyDescent="0.3">
      <c r="A9054"/>
    </row>
    <row r="9055" spans="1:1" x14ac:dyDescent="0.3">
      <c r="A9055"/>
    </row>
    <row r="9056" spans="1:1" x14ac:dyDescent="0.3">
      <c r="A9056"/>
    </row>
    <row r="9057" spans="1:1" x14ac:dyDescent="0.3">
      <c r="A9057"/>
    </row>
    <row r="9058" spans="1:1" x14ac:dyDescent="0.3">
      <c r="A9058"/>
    </row>
    <row r="9059" spans="1:1" x14ac:dyDescent="0.3">
      <c r="A9059"/>
    </row>
    <row r="9060" spans="1:1" x14ac:dyDescent="0.3">
      <c r="A9060"/>
    </row>
    <row r="9061" spans="1:1" x14ac:dyDescent="0.3">
      <c r="A9061"/>
    </row>
    <row r="9062" spans="1:1" x14ac:dyDescent="0.3">
      <c r="A9062"/>
    </row>
    <row r="9063" spans="1:1" x14ac:dyDescent="0.3">
      <c r="A9063"/>
    </row>
    <row r="9064" spans="1:1" x14ac:dyDescent="0.3">
      <c r="A9064"/>
    </row>
    <row r="9065" spans="1:1" x14ac:dyDescent="0.3">
      <c r="A9065"/>
    </row>
    <row r="9066" spans="1:1" x14ac:dyDescent="0.3">
      <c r="A9066"/>
    </row>
    <row r="9067" spans="1:1" x14ac:dyDescent="0.3">
      <c r="A9067"/>
    </row>
    <row r="9068" spans="1:1" x14ac:dyDescent="0.3">
      <c r="A9068"/>
    </row>
    <row r="9069" spans="1:1" x14ac:dyDescent="0.3">
      <c r="A9069"/>
    </row>
    <row r="9070" spans="1:1" x14ac:dyDescent="0.3">
      <c r="A9070"/>
    </row>
    <row r="9071" spans="1:1" x14ac:dyDescent="0.3">
      <c r="A9071"/>
    </row>
    <row r="9072" spans="1:1" x14ac:dyDescent="0.3">
      <c r="A9072"/>
    </row>
    <row r="9073" spans="1:1" x14ac:dyDescent="0.3">
      <c r="A9073"/>
    </row>
    <row r="9074" spans="1:1" x14ac:dyDescent="0.3">
      <c r="A9074"/>
    </row>
    <row r="9075" spans="1:1" x14ac:dyDescent="0.3">
      <c r="A9075"/>
    </row>
    <row r="9076" spans="1:1" x14ac:dyDescent="0.3">
      <c r="A9076"/>
    </row>
    <row r="9077" spans="1:1" x14ac:dyDescent="0.3">
      <c r="A9077"/>
    </row>
    <row r="9078" spans="1:1" x14ac:dyDescent="0.3">
      <c r="A9078"/>
    </row>
    <row r="9079" spans="1:1" x14ac:dyDescent="0.3">
      <c r="A9079"/>
    </row>
    <row r="9080" spans="1:1" x14ac:dyDescent="0.3">
      <c r="A9080"/>
    </row>
    <row r="9081" spans="1:1" x14ac:dyDescent="0.3">
      <c r="A9081"/>
    </row>
    <row r="9082" spans="1:1" x14ac:dyDescent="0.3">
      <c r="A9082"/>
    </row>
    <row r="9083" spans="1:1" x14ac:dyDescent="0.3">
      <c r="A9083"/>
    </row>
    <row r="9084" spans="1:1" x14ac:dyDescent="0.3">
      <c r="A9084"/>
    </row>
    <row r="9085" spans="1:1" x14ac:dyDescent="0.3">
      <c r="A9085"/>
    </row>
    <row r="9086" spans="1:1" x14ac:dyDescent="0.3">
      <c r="A9086"/>
    </row>
    <row r="9087" spans="1:1" x14ac:dyDescent="0.3">
      <c r="A9087"/>
    </row>
    <row r="9088" spans="1:1" x14ac:dyDescent="0.3">
      <c r="A9088"/>
    </row>
    <row r="9089" spans="1:1" x14ac:dyDescent="0.3">
      <c r="A9089"/>
    </row>
    <row r="9090" spans="1:1" x14ac:dyDescent="0.3">
      <c r="A9090"/>
    </row>
    <row r="9091" spans="1:1" x14ac:dyDescent="0.3">
      <c r="A9091"/>
    </row>
    <row r="9092" spans="1:1" x14ac:dyDescent="0.3">
      <c r="A9092"/>
    </row>
    <row r="9093" spans="1:1" x14ac:dyDescent="0.3">
      <c r="A9093"/>
    </row>
    <row r="9094" spans="1:1" x14ac:dyDescent="0.3">
      <c r="A9094"/>
    </row>
    <row r="9095" spans="1:1" x14ac:dyDescent="0.3">
      <c r="A9095"/>
    </row>
    <row r="9096" spans="1:1" x14ac:dyDescent="0.3">
      <c r="A9096"/>
    </row>
    <row r="9097" spans="1:1" x14ac:dyDescent="0.3">
      <c r="A9097"/>
    </row>
    <row r="9098" spans="1:1" x14ac:dyDescent="0.3">
      <c r="A9098"/>
    </row>
    <row r="9099" spans="1:1" x14ac:dyDescent="0.3">
      <c r="A9099"/>
    </row>
    <row r="9100" spans="1:1" x14ac:dyDescent="0.3">
      <c r="A9100"/>
    </row>
    <row r="9101" spans="1:1" x14ac:dyDescent="0.3">
      <c r="A9101"/>
    </row>
    <row r="9102" spans="1:1" x14ac:dyDescent="0.3">
      <c r="A9102"/>
    </row>
    <row r="9103" spans="1:1" x14ac:dyDescent="0.3">
      <c r="A9103"/>
    </row>
    <row r="9104" spans="1:1" x14ac:dyDescent="0.3">
      <c r="A9104"/>
    </row>
    <row r="9105" spans="1:1" x14ac:dyDescent="0.3">
      <c r="A9105"/>
    </row>
    <row r="9106" spans="1:1" x14ac:dyDescent="0.3">
      <c r="A9106"/>
    </row>
    <row r="9107" spans="1:1" x14ac:dyDescent="0.3">
      <c r="A9107"/>
    </row>
    <row r="9108" spans="1:1" x14ac:dyDescent="0.3">
      <c r="A9108"/>
    </row>
    <row r="9109" spans="1:1" x14ac:dyDescent="0.3">
      <c r="A9109"/>
    </row>
    <row r="9110" spans="1:1" x14ac:dyDescent="0.3">
      <c r="A9110"/>
    </row>
    <row r="9111" spans="1:1" x14ac:dyDescent="0.3">
      <c r="A9111"/>
    </row>
    <row r="9112" spans="1:1" x14ac:dyDescent="0.3">
      <c r="A9112"/>
    </row>
    <row r="9113" spans="1:1" x14ac:dyDescent="0.3">
      <c r="A9113"/>
    </row>
    <row r="9114" spans="1:1" x14ac:dyDescent="0.3">
      <c r="A9114"/>
    </row>
    <row r="9115" spans="1:1" x14ac:dyDescent="0.3">
      <c r="A9115"/>
    </row>
    <row r="9116" spans="1:1" x14ac:dyDescent="0.3">
      <c r="A9116"/>
    </row>
    <row r="9117" spans="1:1" x14ac:dyDescent="0.3">
      <c r="A9117"/>
    </row>
    <row r="9118" spans="1:1" x14ac:dyDescent="0.3">
      <c r="A9118"/>
    </row>
    <row r="9119" spans="1:1" x14ac:dyDescent="0.3">
      <c r="A9119"/>
    </row>
    <row r="9120" spans="1:1" x14ac:dyDescent="0.3">
      <c r="A9120"/>
    </row>
    <row r="9121" spans="1:1" x14ac:dyDescent="0.3">
      <c r="A9121"/>
    </row>
    <row r="9122" spans="1:1" x14ac:dyDescent="0.3">
      <c r="A9122"/>
    </row>
    <row r="9123" spans="1:1" x14ac:dyDescent="0.3">
      <c r="A9123"/>
    </row>
    <row r="9124" spans="1:1" x14ac:dyDescent="0.3">
      <c r="A9124"/>
    </row>
    <row r="9125" spans="1:1" x14ac:dyDescent="0.3">
      <c r="A9125"/>
    </row>
    <row r="9126" spans="1:1" x14ac:dyDescent="0.3">
      <c r="A9126"/>
    </row>
    <row r="9127" spans="1:1" x14ac:dyDescent="0.3">
      <c r="A9127"/>
    </row>
    <row r="9128" spans="1:1" x14ac:dyDescent="0.3">
      <c r="A9128"/>
    </row>
    <row r="9129" spans="1:1" x14ac:dyDescent="0.3">
      <c r="A9129"/>
    </row>
    <row r="9130" spans="1:1" x14ac:dyDescent="0.3">
      <c r="A9130"/>
    </row>
    <row r="9131" spans="1:1" x14ac:dyDescent="0.3">
      <c r="A9131"/>
    </row>
    <row r="9132" spans="1:1" x14ac:dyDescent="0.3">
      <c r="A9132"/>
    </row>
    <row r="9133" spans="1:1" x14ac:dyDescent="0.3">
      <c r="A9133"/>
    </row>
    <row r="9134" spans="1:1" x14ac:dyDescent="0.3">
      <c r="A9134"/>
    </row>
    <row r="9135" spans="1:1" x14ac:dyDescent="0.3">
      <c r="A9135"/>
    </row>
    <row r="9136" spans="1:1" x14ac:dyDescent="0.3">
      <c r="A9136"/>
    </row>
    <row r="9137" spans="1:1" x14ac:dyDescent="0.3">
      <c r="A9137"/>
    </row>
    <row r="9138" spans="1:1" x14ac:dyDescent="0.3">
      <c r="A9138"/>
    </row>
    <row r="9139" spans="1:1" x14ac:dyDescent="0.3">
      <c r="A9139"/>
    </row>
    <row r="9140" spans="1:1" x14ac:dyDescent="0.3">
      <c r="A9140"/>
    </row>
    <row r="9141" spans="1:1" x14ac:dyDescent="0.3">
      <c r="A9141"/>
    </row>
    <row r="9142" spans="1:1" x14ac:dyDescent="0.3">
      <c r="A9142"/>
    </row>
    <row r="9143" spans="1:1" x14ac:dyDescent="0.3">
      <c r="A9143"/>
    </row>
    <row r="9144" spans="1:1" x14ac:dyDescent="0.3">
      <c r="A9144"/>
    </row>
    <row r="9145" spans="1:1" x14ac:dyDescent="0.3">
      <c r="A9145"/>
    </row>
    <row r="9146" spans="1:1" x14ac:dyDescent="0.3">
      <c r="A9146"/>
    </row>
    <row r="9147" spans="1:1" x14ac:dyDescent="0.3">
      <c r="A9147"/>
    </row>
    <row r="9148" spans="1:1" x14ac:dyDescent="0.3">
      <c r="A9148"/>
    </row>
    <row r="9149" spans="1:1" x14ac:dyDescent="0.3">
      <c r="A9149"/>
    </row>
    <row r="9150" spans="1:1" x14ac:dyDescent="0.3">
      <c r="A9150"/>
    </row>
    <row r="9151" spans="1:1" x14ac:dyDescent="0.3">
      <c r="A9151"/>
    </row>
    <row r="9152" spans="1:1" x14ac:dyDescent="0.3">
      <c r="A9152"/>
    </row>
    <row r="9153" spans="1:1" x14ac:dyDescent="0.3">
      <c r="A9153"/>
    </row>
    <row r="9154" spans="1:1" x14ac:dyDescent="0.3">
      <c r="A9154"/>
    </row>
    <row r="9155" spans="1:1" x14ac:dyDescent="0.3">
      <c r="A9155"/>
    </row>
    <row r="9156" spans="1:1" x14ac:dyDescent="0.3">
      <c r="A9156"/>
    </row>
    <row r="9157" spans="1:1" x14ac:dyDescent="0.3">
      <c r="A9157"/>
    </row>
    <row r="9158" spans="1:1" x14ac:dyDescent="0.3">
      <c r="A9158"/>
    </row>
    <row r="9159" spans="1:1" x14ac:dyDescent="0.3">
      <c r="A9159"/>
    </row>
    <row r="9160" spans="1:1" x14ac:dyDescent="0.3">
      <c r="A9160"/>
    </row>
    <row r="9161" spans="1:1" x14ac:dyDescent="0.3">
      <c r="A9161"/>
    </row>
    <row r="9162" spans="1:1" x14ac:dyDescent="0.3">
      <c r="A9162"/>
    </row>
    <row r="9163" spans="1:1" x14ac:dyDescent="0.3">
      <c r="A9163"/>
    </row>
    <row r="9164" spans="1:1" x14ac:dyDescent="0.3">
      <c r="A9164"/>
    </row>
    <row r="9165" spans="1:1" x14ac:dyDescent="0.3">
      <c r="A9165"/>
    </row>
    <row r="9166" spans="1:1" x14ac:dyDescent="0.3">
      <c r="A9166"/>
    </row>
    <row r="9167" spans="1:1" x14ac:dyDescent="0.3">
      <c r="A9167"/>
    </row>
    <row r="9168" spans="1:1" x14ac:dyDescent="0.3">
      <c r="A9168"/>
    </row>
    <row r="9169" spans="1:1" x14ac:dyDescent="0.3">
      <c r="A9169"/>
    </row>
    <row r="9170" spans="1:1" x14ac:dyDescent="0.3">
      <c r="A9170"/>
    </row>
    <row r="9171" spans="1:1" x14ac:dyDescent="0.3">
      <c r="A9171"/>
    </row>
    <row r="9172" spans="1:1" x14ac:dyDescent="0.3">
      <c r="A9172"/>
    </row>
    <row r="9173" spans="1:1" x14ac:dyDescent="0.3">
      <c r="A9173"/>
    </row>
    <row r="9174" spans="1:1" x14ac:dyDescent="0.3">
      <c r="A9174"/>
    </row>
    <row r="9175" spans="1:1" x14ac:dyDescent="0.3">
      <c r="A9175"/>
    </row>
    <row r="9176" spans="1:1" x14ac:dyDescent="0.3">
      <c r="A9176"/>
    </row>
    <row r="9177" spans="1:1" x14ac:dyDescent="0.3">
      <c r="A9177"/>
    </row>
    <row r="9178" spans="1:1" x14ac:dyDescent="0.3">
      <c r="A9178"/>
    </row>
    <row r="9179" spans="1:1" x14ac:dyDescent="0.3">
      <c r="A9179"/>
    </row>
    <row r="9180" spans="1:1" x14ac:dyDescent="0.3">
      <c r="A9180"/>
    </row>
    <row r="9181" spans="1:1" x14ac:dyDescent="0.3">
      <c r="A9181"/>
    </row>
    <row r="9182" spans="1:1" x14ac:dyDescent="0.3">
      <c r="A9182"/>
    </row>
    <row r="9183" spans="1:1" x14ac:dyDescent="0.3">
      <c r="A9183"/>
    </row>
    <row r="9184" spans="1:1" x14ac:dyDescent="0.3">
      <c r="A9184"/>
    </row>
    <row r="9185" spans="1:1" x14ac:dyDescent="0.3">
      <c r="A9185"/>
    </row>
    <row r="9186" spans="1:1" x14ac:dyDescent="0.3">
      <c r="A9186"/>
    </row>
    <row r="9187" spans="1:1" x14ac:dyDescent="0.3">
      <c r="A9187"/>
    </row>
    <row r="9188" spans="1:1" x14ac:dyDescent="0.3">
      <c r="A9188"/>
    </row>
    <row r="9189" spans="1:1" x14ac:dyDescent="0.3">
      <c r="A9189"/>
    </row>
    <row r="9190" spans="1:1" x14ac:dyDescent="0.3">
      <c r="A9190"/>
    </row>
    <row r="9191" spans="1:1" x14ac:dyDescent="0.3">
      <c r="A9191"/>
    </row>
    <row r="9192" spans="1:1" x14ac:dyDescent="0.3">
      <c r="A9192"/>
    </row>
    <row r="9193" spans="1:1" x14ac:dyDescent="0.3">
      <c r="A9193"/>
    </row>
    <row r="9194" spans="1:1" x14ac:dyDescent="0.3">
      <c r="A9194"/>
    </row>
    <row r="9195" spans="1:1" x14ac:dyDescent="0.3">
      <c r="A9195"/>
    </row>
    <row r="9196" spans="1:1" x14ac:dyDescent="0.3">
      <c r="A9196"/>
    </row>
    <row r="9197" spans="1:1" x14ac:dyDescent="0.3">
      <c r="A9197"/>
    </row>
    <row r="9198" spans="1:1" x14ac:dyDescent="0.3">
      <c r="A9198"/>
    </row>
    <row r="9199" spans="1:1" x14ac:dyDescent="0.3">
      <c r="A9199"/>
    </row>
    <row r="9200" spans="1:1" x14ac:dyDescent="0.3">
      <c r="A9200"/>
    </row>
    <row r="9201" spans="1:1" x14ac:dyDescent="0.3">
      <c r="A9201"/>
    </row>
    <row r="9202" spans="1:1" x14ac:dyDescent="0.3">
      <c r="A9202"/>
    </row>
    <row r="9203" spans="1:1" x14ac:dyDescent="0.3">
      <c r="A9203"/>
    </row>
    <row r="9204" spans="1:1" x14ac:dyDescent="0.3">
      <c r="A9204"/>
    </row>
    <row r="9205" spans="1:1" x14ac:dyDescent="0.3">
      <c r="A9205"/>
    </row>
    <row r="9206" spans="1:1" x14ac:dyDescent="0.3">
      <c r="A9206"/>
    </row>
    <row r="9207" spans="1:1" x14ac:dyDescent="0.3">
      <c r="A9207"/>
    </row>
    <row r="9208" spans="1:1" x14ac:dyDescent="0.3">
      <c r="A9208"/>
    </row>
    <row r="9209" spans="1:1" x14ac:dyDescent="0.3">
      <c r="A9209"/>
    </row>
    <row r="9210" spans="1:1" x14ac:dyDescent="0.3">
      <c r="A9210"/>
    </row>
    <row r="9211" spans="1:1" x14ac:dyDescent="0.3">
      <c r="A9211"/>
    </row>
    <row r="9212" spans="1:1" x14ac:dyDescent="0.3">
      <c r="A9212"/>
    </row>
    <row r="9213" spans="1:1" x14ac:dyDescent="0.3">
      <c r="A9213"/>
    </row>
    <row r="9214" spans="1:1" x14ac:dyDescent="0.3">
      <c r="A9214"/>
    </row>
    <row r="9215" spans="1:1" x14ac:dyDescent="0.3">
      <c r="A9215"/>
    </row>
    <row r="9216" spans="1:1" x14ac:dyDescent="0.3">
      <c r="A9216"/>
    </row>
    <row r="9217" spans="1:1" x14ac:dyDescent="0.3">
      <c r="A9217"/>
    </row>
    <row r="9218" spans="1:1" x14ac:dyDescent="0.3">
      <c r="A9218"/>
    </row>
    <row r="9219" spans="1:1" x14ac:dyDescent="0.3">
      <c r="A9219"/>
    </row>
    <row r="9220" spans="1:1" x14ac:dyDescent="0.3">
      <c r="A9220"/>
    </row>
    <row r="9221" spans="1:1" x14ac:dyDescent="0.3">
      <c r="A9221"/>
    </row>
    <row r="9222" spans="1:1" x14ac:dyDescent="0.3">
      <c r="A9222"/>
    </row>
    <row r="9223" spans="1:1" x14ac:dyDescent="0.3">
      <c r="A9223"/>
    </row>
    <row r="9224" spans="1:1" x14ac:dyDescent="0.3">
      <c r="A9224"/>
    </row>
    <row r="9225" spans="1:1" x14ac:dyDescent="0.3">
      <c r="A9225"/>
    </row>
    <row r="9226" spans="1:1" x14ac:dyDescent="0.3">
      <c r="A9226"/>
    </row>
    <row r="9227" spans="1:1" x14ac:dyDescent="0.3">
      <c r="A9227"/>
    </row>
    <row r="9228" spans="1:1" x14ac:dyDescent="0.3">
      <c r="A9228"/>
    </row>
    <row r="9229" spans="1:1" x14ac:dyDescent="0.3">
      <c r="A9229"/>
    </row>
    <row r="9230" spans="1:1" x14ac:dyDescent="0.3">
      <c r="A9230"/>
    </row>
    <row r="9231" spans="1:1" x14ac:dyDescent="0.3">
      <c r="A9231"/>
    </row>
    <row r="9232" spans="1:1" x14ac:dyDescent="0.3">
      <c r="A9232"/>
    </row>
    <row r="9233" spans="1:1" x14ac:dyDescent="0.3">
      <c r="A9233"/>
    </row>
    <row r="9234" spans="1:1" x14ac:dyDescent="0.3">
      <c r="A9234"/>
    </row>
    <row r="9235" spans="1:1" x14ac:dyDescent="0.3">
      <c r="A9235"/>
    </row>
    <row r="9236" spans="1:1" x14ac:dyDescent="0.3">
      <c r="A9236"/>
    </row>
    <row r="9237" spans="1:1" x14ac:dyDescent="0.3">
      <c r="A9237"/>
    </row>
    <row r="9238" spans="1:1" x14ac:dyDescent="0.3">
      <c r="A9238"/>
    </row>
    <row r="9239" spans="1:1" x14ac:dyDescent="0.3">
      <c r="A9239"/>
    </row>
    <row r="9240" spans="1:1" x14ac:dyDescent="0.3">
      <c r="A9240"/>
    </row>
    <row r="9241" spans="1:1" x14ac:dyDescent="0.3">
      <c r="A9241"/>
    </row>
    <row r="9242" spans="1:1" x14ac:dyDescent="0.3">
      <c r="A9242"/>
    </row>
    <row r="9243" spans="1:1" x14ac:dyDescent="0.3">
      <c r="A9243"/>
    </row>
    <row r="9244" spans="1:1" x14ac:dyDescent="0.3">
      <c r="A9244"/>
    </row>
    <row r="9245" spans="1:1" x14ac:dyDescent="0.3">
      <c r="A9245"/>
    </row>
    <row r="9246" spans="1:1" x14ac:dyDescent="0.3">
      <c r="A9246"/>
    </row>
    <row r="9247" spans="1:1" x14ac:dyDescent="0.3">
      <c r="A9247"/>
    </row>
    <row r="9248" spans="1:1" x14ac:dyDescent="0.3">
      <c r="A9248"/>
    </row>
    <row r="9249" spans="1:1" x14ac:dyDescent="0.3">
      <c r="A9249"/>
    </row>
    <row r="9250" spans="1:1" x14ac:dyDescent="0.3">
      <c r="A9250"/>
    </row>
    <row r="9251" spans="1:1" x14ac:dyDescent="0.3">
      <c r="A9251"/>
    </row>
    <row r="9252" spans="1:1" x14ac:dyDescent="0.3">
      <c r="A9252"/>
    </row>
    <row r="9253" spans="1:1" x14ac:dyDescent="0.3">
      <c r="A9253"/>
    </row>
    <row r="9254" spans="1:1" x14ac:dyDescent="0.3">
      <c r="A9254"/>
    </row>
    <row r="9255" spans="1:1" x14ac:dyDescent="0.3">
      <c r="A9255"/>
    </row>
    <row r="9256" spans="1:1" x14ac:dyDescent="0.3">
      <c r="A9256"/>
    </row>
    <row r="9257" spans="1:1" x14ac:dyDescent="0.3">
      <c r="A9257"/>
    </row>
    <row r="9258" spans="1:1" x14ac:dyDescent="0.3">
      <c r="A9258"/>
    </row>
    <row r="9259" spans="1:1" x14ac:dyDescent="0.3">
      <c r="A9259"/>
    </row>
    <row r="9260" spans="1:1" x14ac:dyDescent="0.3">
      <c r="A9260"/>
    </row>
    <row r="9261" spans="1:1" x14ac:dyDescent="0.3">
      <c r="A9261"/>
    </row>
    <row r="9262" spans="1:1" x14ac:dyDescent="0.3">
      <c r="A9262"/>
    </row>
    <row r="9263" spans="1:1" x14ac:dyDescent="0.3">
      <c r="A9263"/>
    </row>
    <row r="9264" spans="1:1" x14ac:dyDescent="0.3">
      <c r="A9264"/>
    </row>
    <row r="9265" spans="1:1" x14ac:dyDescent="0.3">
      <c r="A9265"/>
    </row>
    <row r="9266" spans="1:1" x14ac:dyDescent="0.3">
      <c r="A9266"/>
    </row>
    <row r="9267" spans="1:1" x14ac:dyDescent="0.3">
      <c r="A9267"/>
    </row>
    <row r="9268" spans="1:1" x14ac:dyDescent="0.3">
      <c r="A9268"/>
    </row>
    <row r="9269" spans="1:1" x14ac:dyDescent="0.3">
      <c r="A9269"/>
    </row>
    <row r="9270" spans="1:1" x14ac:dyDescent="0.3">
      <c r="A9270"/>
    </row>
    <row r="9271" spans="1:1" x14ac:dyDescent="0.3">
      <c r="A9271"/>
    </row>
    <row r="9272" spans="1:1" x14ac:dyDescent="0.3">
      <c r="A9272"/>
    </row>
    <row r="9273" spans="1:1" x14ac:dyDescent="0.3">
      <c r="A9273"/>
    </row>
    <row r="9274" spans="1:1" x14ac:dyDescent="0.3">
      <c r="A9274"/>
    </row>
    <row r="9275" spans="1:1" x14ac:dyDescent="0.3">
      <c r="A9275"/>
    </row>
    <row r="9276" spans="1:1" x14ac:dyDescent="0.3">
      <c r="A9276"/>
    </row>
    <row r="9277" spans="1:1" x14ac:dyDescent="0.3">
      <c r="A9277"/>
    </row>
    <row r="9278" spans="1:1" x14ac:dyDescent="0.3">
      <c r="A9278"/>
    </row>
    <row r="9279" spans="1:1" x14ac:dyDescent="0.3">
      <c r="A9279"/>
    </row>
    <row r="9280" spans="1:1" x14ac:dyDescent="0.3">
      <c r="A9280"/>
    </row>
    <row r="9281" spans="1:1" x14ac:dyDescent="0.3">
      <c r="A9281"/>
    </row>
    <row r="9282" spans="1:1" x14ac:dyDescent="0.3">
      <c r="A9282"/>
    </row>
    <row r="9283" spans="1:1" x14ac:dyDescent="0.3">
      <c r="A9283"/>
    </row>
    <row r="9284" spans="1:1" x14ac:dyDescent="0.3">
      <c r="A9284"/>
    </row>
    <row r="9285" spans="1:1" x14ac:dyDescent="0.3">
      <c r="A9285"/>
    </row>
    <row r="9286" spans="1:1" x14ac:dyDescent="0.3">
      <c r="A9286"/>
    </row>
    <row r="9287" spans="1:1" x14ac:dyDescent="0.3">
      <c r="A9287"/>
    </row>
    <row r="9288" spans="1:1" x14ac:dyDescent="0.3">
      <c r="A9288"/>
    </row>
    <row r="9289" spans="1:1" x14ac:dyDescent="0.3">
      <c r="A9289"/>
    </row>
    <row r="9290" spans="1:1" x14ac:dyDescent="0.3">
      <c r="A9290"/>
    </row>
    <row r="9291" spans="1:1" x14ac:dyDescent="0.3">
      <c r="A9291"/>
    </row>
    <row r="9292" spans="1:1" x14ac:dyDescent="0.3">
      <c r="A9292"/>
    </row>
    <row r="9293" spans="1:1" x14ac:dyDescent="0.3">
      <c r="A9293"/>
    </row>
    <row r="9294" spans="1:1" x14ac:dyDescent="0.3">
      <c r="A9294"/>
    </row>
    <row r="9295" spans="1:1" x14ac:dyDescent="0.3">
      <c r="A9295"/>
    </row>
    <row r="9296" spans="1:1" x14ac:dyDescent="0.3">
      <c r="A9296"/>
    </row>
    <row r="9297" spans="1:1" x14ac:dyDescent="0.3">
      <c r="A9297"/>
    </row>
    <row r="9298" spans="1:1" x14ac:dyDescent="0.3">
      <c r="A9298"/>
    </row>
    <row r="9299" spans="1:1" x14ac:dyDescent="0.3">
      <c r="A9299"/>
    </row>
    <row r="9300" spans="1:1" x14ac:dyDescent="0.3">
      <c r="A9300"/>
    </row>
    <row r="9301" spans="1:1" x14ac:dyDescent="0.3">
      <c r="A9301"/>
    </row>
    <row r="9302" spans="1:1" x14ac:dyDescent="0.3">
      <c r="A9302"/>
    </row>
    <row r="9303" spans="1:1" x14ac:dyDescent="0.3">
      <c r="A9303"/>
    </row>
    <row r="9304" spans="1:1" x14ac:dyDescent="0.3">
      <c r="A9304"/>
    </row>
    <row r="9305" spans="1:1" x14ac:dyDescent="0.3">
      <c r="A9305"/>
    </row>
    <row r="9306" spans="1:1" x14ac:dyDescent="0.3">
      <c r="A9306"/>
    </row>
    <row r="9307" spans="1:1" x14ac:dyDescent="0.3">
      <c r="A9307"/>
    </row>
    <row r="9308" spans="1:1" x14ac:dyDescent="0.3">
      <c r="A9308"/>
    </row>
    <row r="9309" spans="1:1" x14ac:dyDescent="0.3">
      <c r="A9309"/>
    </row>
    <row r="9310" spans="1:1" x14ac:dyDescent="0.3">
      <c r="A9310"/>
    </row>
    <row r="9311" spans="1:1" x14ac:dyDescent="0.3">
      <c r="A9311"/>
    </row>
    <row r="9312" spans="1:1" x14ac:dyDescent="0.3">
      <c r="A9312"/>
    </row>
    <row r="9313" spans="1:1" x14ac:dyDescent="0.3">
      <c r="A9313"/>
    </row>
    <row r="9314" spans="1:1" x14ac:dyDescent="0.3">
      <c r="A9314"/>
    </row>
    <row r="9315" spans="1:1" x14ac:dyDescent="0.3">
      <c r="A9315"/>
    </row>
    <row r="9316" spans="1:1" x14ac:dyDescent="0.3">
      <c r="A9316"/>
    </row>
    <row r="9317" spans="1:1" x14ac:dyDescent="0.3">
      <c r="A9317"/>
    </row>
    <row r="9318" spans="1:1" x14ac:dyDescent="0.3">
      <c r="A9318"/>
    </row>
    <row r="9319" spans="1:1" x14ac:dyDescent="0.3">
      <c r="A9319"/>
    </row>
    <row r="9320" spans="1:1" x14ac:dyDescent="0.3">
      <c r="A9320"/>
    </row>
    <row r="9321" spans="1:1" x14ac:dyDescent="0.3">
      <c r="A9321"/>
    </row>
    <row r="9322" spans="1:1" x14ac:dyDescent="0.3">
      <c r="A9322"/>
    </row>
    <row r="9323" spans="1:1" x14ac:dyDescent="0.3">
      <c r="A9323"/>
    </row>
    <row r="9324" spans="1:1" x14ac:dyDescent="0.3">
      <c r="A9324"/>
    </row>
    <row r="9325" spans="1:1" x14ac:dyDescent="0.3">
      <c r="A9325"/>
    </row>
    <row r="9326" spans="1:1" x14ac:dyDescent="0.3">
      <c r="A9326"/>
    </row>
    <row r="9327" spans="1:1" x14ac:dyDescent="0.3">
      <c r="A9327"/>
    </row>
    <row r="9328" spans="1:1" x14ac:dyDescent="0.3">
      <c r="A9328"/>
    </row>
    <row r="9329" spans="1:1" x14ac:dyDescent="0.3">
      <c r="A9329"/>
    </row>
    <row r="9330" spans="1:1" x14ac:dyDescent="0.3">
      <c r="A9330"/>
    </row>
    <row r="9331" spans="1:1" x14ac:dyDescent="0.3">
      <c r="A9331"/>
    </row>
    <row r="9332" spans="1:1" x14ac:dyDescent="0.3">
      <c r="A9332"/>
    </row>
    <row r="9333" spans="1:1" x14ac:dyDescent="0.3">
      <c r="A9333"/>
    </row>
    <row r="9334" spans="1:1" x14ac:dyDescent="0.3">
      <c r="A9334"/>
    </row>
    <row r="9335" spans="1:1" x14ac:dyDescent="0.3">
      <c r="A9335"/>
    </row>
    <row r="9336" spans="1:1" x14ac:dyDescent="0.3">
      <c r="A9336"/>
    </row>
    <row r="9337" spans="1:1" x14ac:dyDescent="0.3">
      <c r="A9337"/>
    </row>
    <row r="9338" spans="1:1" x14ac:dyDescent="0.3">
      <c r="A9338"/>
    </row>
    <row r="9339" spans="1:1" x14ac:dyDescent="0.3">
      <c r="A9339"/>
    </row>
    <row r="9340" spans="1:1" x14ac:dyDescent="0.3">
      <c r="A9340"/>
    </row>
    <row r="9341" spans="1:1" x14ac:dyDescent="0.3">
      <c r="A9341"/>
    </row>
    <row r="9342" spans="1:1" x14ac:dyDescent="0.3">
      <c r="A9342"/>
    </row>
    <row r="9343" spans="1:1" x14ac:dyDescent="0.3">
      <c r="A9343"/>
    </row>
    <row r="9344" spans="1:1" x14ac:dyDescent="0.3">
      <c r="A9344"/>
    </row>
    <row r="9345" spans="1:1" x14ac:dyDescent="0.3">
      <c r="A9345"/>
    </row>
    <row r="9346" spans="1:1" x14ac:dyDescent="0.3">
      <c r="A9346"/>
    </row>
    <row r="9347" spans="1:1" x14ac:dyDescent="0.3">
      <c r="A9347"/>
    </row>
    <row r="9348" spans="1:1" x14ac:dyDescent="0.3">
      <c r="A9348"/>
    </row>
    <row r="9349" spans="1:1" x14ac:dyDescent="0.3">
      <c r="A9349"/>
    </row>
    <row r="9350" spans="1:1" x14ac:dyDescent="0.3">
      <c r="A9350"/>
    </row>
    <row r="9351" spans="1:1" x14ac:dyDescent="0.3">
      <c r="A9351"/>
    </row>
    <row r="9352" spans="1:1" x14ac:dyDescent="0.3">
      <c r="A9352"/>
    </row>
    <row r="9353" spans="1:1" x14ac:dyDescent="0.3">
      <c r="A9353"/>
    </row>
    <row r="9354" spans="1:1" x14ac:dyDescent="0.3">
      <c r="A9354"/>
    </row>
    <row r="9355" spans="1:1" x14ac:dyDescent="0.3">
      <c r="A9355"/>
    </row>
    <row r="9356" spans="1:1" x14ac:dyDescent="0.3">
      <c r="A9356"/>
    </row>
    <row r="9357" spans="1:1" x14ac:dyDescent="0.3">
      <c r="A9357"/>
    </row>
    <row r="9358" spans="1:1" x14ac:dyDescent="0.3">
      <c r="A9358"/>
    </row>
    <row r="9359" spans="1:1" x14ac:dyDescent="0.3">
      <c r="A9359"/>
    </row>
    <row r="9360" spans="1:1" x14ac:dyDescent="0.3">
      <c r="A9360"/>
    </row>
    <row r="9361" spans="1:1" x14ac:dyDescent="0.3">
      <c r="A9361"/>
    </row>
    <row r="9362" spans="1:1" x14ac:dyDescent="0.3">
      <c r="A9362"/>
    </row>
    <row r="9363" spans="1:1" x14ac:dyDescent="0.3">
      <c r="A9363"/>
    </row>
    <row r="9364" spans="1:1" x14ac:dyDescent="0.3">
      <c r="A9364"/>
    </row>
    <row r="9365" spans="1:1" x14ac:dyDescent="0.3">
      <c r="A9365"/>
    </row>
    <row r="9366" spans="1:1" x14ac:dyDescent="0.3">
      <c r="A9366"/>
    </row>
    <row r="9367" spans="1:1" x14ac:dyDescent="0.3">
      <c r="A9367"/>
    </row>
    <row r="9368" spans="1:1" x14ac:dyDescent="0.3">
      <c r="A9368"/>
    </row>
    <row r="9369" spans="1:1" x14ac:dyDescent="0.3">
      <c r="A9369"/>
    </row>
    <row r="9370" spans="1:1" x14ac:dyDescent="0.3">
      <c r="A9370"/>
    </row>
    <row r="9371" spans="1:1" x14ac:dyDescent="0.3">
      <c r="A9371"/>
    </row>
    <row r="9372" spans="1:1" x14ac:dyDescent="0.3">
      <c r="A9372"/>
    </row>
    <row r="9373" spans="1:1" x14ac:dyDescent="0.3">
      <c r="A9373"/>
    </row>
    <row r="9374" spans="1:1" x14ac:dyDescent="0.3">
      <c r="A9374"/>
    </row>
    <row r="9375" spans="1:1" x14ac:dyDescent="0.3">
      <c r="A9375"/>
    </row>
    <row r="9376" spans="1:1" x14ac:dyDescent="0.3">
      <c r="A9376"/>
    </row>
    <row r="9377" spans="1:1" x14ac:dyDescent="0.3">
      <c r="A9377"/>
    </row>
    <row r="9378" spans="1:1" x14ac:dyDescent="0.3">
      <c r="A9378"/>
    </row>
    <row r="9379" spans="1:1" x14ac:dyDescent="0.3">
      <c r="A9379"/>
    </row>
    <row r="9380" spans="1:1" x14ac:dyDescent="0.3">
      <c r="A9380"/>
    </row>
    <row r="9381" spans="1:1" x14ac:dyDescent="0.3">
      <c r="A9381"/>
    </row>
    <row r="9382" spans="1:1" x14ac:dyDescent="0.3">
      <c r="A9382"/>
    </row>
    <row r="9383" spans="1:1" x14ac:dyDescent="0.3">
      <c r="A9383"/>
    </row>
    <row r="9384" spans="1:1" x14ac:dyDescent="0.3">
      <c r="A9384"/>
    </row>
    <row r="9385" spans="1:1" x14ac:dyDescent="0.3">
      <c r="A9385"/>
    </row>
    <row r="9386" spans="1:1" x14ac:dyDescent="0.3">
      <c r="A9386"/>
    </row>
    <row r="9387" spans="1:1" x14ac:dyDescent="0.3">
      <c r="A9387"/>
    </row>
    <row r="9388" spans="1:1" x14ac:dyDescent="0.3">
      <c r="A9388"/>
    </row>
    <row r="9389" spans="1:1" x14ac:dyDescent="0.3">
      <c r="A9389"/>
    </row>
    <row r="9390" spans="1:1" x14ac:dyDescent="0.3">
      <c r="A9390"/>
    </row>
    <row r="9391" spans="1:1" x14ac:dyDescent="0.3">
      <c r="A9391"/>
    </row>
    <row r="9392" spans="1:1" x14ac:dyDescent="0.3">
      <c r="A9392"/>
    </row>
    <row r="9393" spans="1:1" x14ac:dyDescent="0.3">
      <c r="A9393"/>
    </row>
    <row r="9394" spans="1:1" x14ac:dyDescent="0.3">
      <c r="A9394"/>
    </row>
    <row r="9395" spans="1:1" x14ac:dyDescent="0.3">
      <c r="A9395"/>
    </row>
    <row r="9396" spans="1:1" x14ac:dyDescent="0.3">
      <c r="A9396"/>
    </row>
    <row r="9397" spans="1:1" x14ac:dyDescent="0.3">
      <c r="A9397"/>
    </row>
    <row r="9398" spans="1:1" x14ac:dyDescent="0.3">
      <c r="A9398"/>
    </row>
    <row r="9399" spans="1:1" x14ac:dyDescent="0.3">
      <c r="A9399"/>
    </row>
    <row r="9400" spans="1:1" x14ac:dyDescent="0.3">
      <c r="A9400"/>
    </row>
    <row r="9401" spans="1:1" x14ac:dyDescent="0.3">
      <c r="A9401"/>
    </row>
    <row r="9402" spans="1:1" x14ac:dyDescent="0.3">
      <c r="A9402"/>
    </row>
    <row r="9403" spans="1:1" x14ac:dyDescent="0.3">
      <c r="A9403"/>
    </row>
    <row r="9404" spans="1:1" x14ac:dyDescent="0.3">
      <c r="A9404"/>
    </row>
    <row r="9405" spans="1:1" x14ac:dyDescent="0.3">
      <c r="A9405"/>
    </row>
    <row r="9406" spans="1:1" x14ac:dyDescent="0.3">
      <c r="A9406"/>
    </row>
    <row r="9407" spans="1:1" x14ac:dyDescent="0.3">
      <c r="A9407"/>
    </row>
    <row r="9408" spans="1:1" x14ac:dyDescent="0.3">
      <c r="A9408"/>
    </row>
    <row r="9409" spans="1:1" x14ac:dyDescent="0.3">
      <c r="A9409"/>
    </row>
    <row r="9410" spans="1:1" x14ac:dyDescent="0.3">
      <c r="A9410"/>
    </row>
    <row r="9411" spans="1:1" x14ac:dyDescent="0.3">
      <c r="A9411"/>
    </row>
    <row r="9412" spans="1:1" x14ac:dyDescent="0.3">
      <c r="A9412"/>
    </row>
    <row r="9413" spans="1:1" x14ac:dyDescent="0.3">
      <c r="A9413"/>
    </row>
    <row r="9414" spans="1:1" x14ac:dyDescent="0.3">
      <c r="A9414"/>
    </row>
    <row r="9415" spans="1:1" x14ac:dyDescent="0.3">
      <c r="A9415"/>
    </row>
    <row r="9416" spans="1:1" x14ac:dyDescent="0.3">
      <c r="A9416"/>
    </row>
    <row r="9417" spans="1:1" x14ac:dyDescent="0.3">
      <c r="A9417"/>
    </row>
    <row r="9418" spans="1:1" x14ac:dyDescent="0.3">
      <c r="A9418"/>
    </row>
    <row r="9419" spans="1:1" x14ac:dyDescent="0.3">
      <c r="A9419"/>
    </row>
    <row r="9420" spans="1:1" x14ac:dyDescent="0.3">
      <c r="A9420"/>
    </row>
    <row r="9421" spans="1:1" x14ac:dyDescent="0.3">
      <c r="A9421"/>
    </row>
    <row r="9422" spans="1:1" x14ac:dyDescent="0.3">
      <c r="A9422"/>
    </row>
    <row r="9423" spans="1:1" x14ac:dyDescent="0.3">
      <c r="A9423"/>
    </row>
    <row r="9424" spans="1:1" x14ac:dyDescent="0.3">
      <c r="A9424"/>
    </row>
    <row r="9425" spans="1:1" x14ac:dyDescent="0.3">
      <c r="A9425"/>
    </row>
    <row r="9426" spans="1:1" x14ac:dyDescent="0.3">
      <c r="A9426"/>
    </row>
    <row r="9427" spans="1:1" x14ac:dyDescent="0.3">
      <c r="A9427"/>
    </row>
    <row r="9428" spans="1:1" x14ac:dyDescent="0.3">
      <c r="A9428"/>
    </row>
    <row r="9429" spans="1:1" x14ac:dyDescent="0.3">
      <c r="A9429"/>
    </row>
    <row r="9430" spans="1:1" x14ac:dyDescent="0.3">
      <c r="A9430"/>
    </row>
    <row r="9431" spans="1:1" x14ac:dyDescent="0.3">
      <c r="A9431"/>
    </row>
    <row r="9432" spans="1:1" x14ac:dyDescent="0.3">
      <c r="A9432"/>
    </row>
    <row r="9433" spans="1:1" x14ac:dyDescent="0.3">
      <c r="A9433"/>
    </row>
    <row r="9434" spans="1:1" x14ac:dyDescent="0.3">
      <c r="A9434"/>
    </row>
    <row r="9435" spans="1:1" x14ac:dyDescent="0.3">
      <c r="A9435"/>
    </row>
    <row r="9436" spans="1:1" x14ac:dyDescent="0.3">
      <c r="A9436"/>
    </row>
    <row r="9437" spans="1:1" x14ac:dyDescent="0.3">
      <c r="A9437"/>
    </row>
    <row r="9438" spans="1:1" x14ac:dyDescent="0.3">
      <c r="A9438"/>
    </row>
    <row r="9439" spans="1:1" x14ac:dyDescent="0.3">
      <c r="A9439"/>
    </row>
    <row r="9440" spans="1:1" x14ac:dyDescent="0.3">
      <c r="A9440"/>
    </row>
    <row r="9441" spans="1:1" x14ac:dyDescent="0.3">
      <c r="A9441"/>
    </row>
    <row r="9442" spans="1:1" x14ac:dyDescent="0.3">
      <c r="A9442"/>
    </row>
    <row r="9443" spans="1:1" x14ac:dyDescent="0.3">
      <c r="A9443"/>
    </row>
    <row r="9444" spans="1:1" x14ac:dyDescent="0.3">
      <c r="A9444"/>
    </row>
    <row r="9445" spans="1:1" x14ac:dyDescent="0.3">
      <c r="A9445"/>
    </row>
    <row r="9446" spans="1:1" x14ac:dyDescent="0.3">
      <c r="A9446"/>
    </row>
    <row r="9447" spans="1:1" x14ac:dyDescent="0.3">
      <c r="A9447"/>
    </row>
    <row r="9448" spans="1:1" x14ac:dyDescent="0.3">
      <c r="A9448"/>
    </row>
    <row r="9449" spans="1:1" x14ac:dyDescent="0.3">
      <c r="A9449"/>
    </row>
    <row r="9450" spans="1:1" x14ac:dyDescent="0.3">
      <c r="A9450"/>
    </row>
    <row r="9451" spans="1:1" x14ac:dyDescent="0.3">
      <c r="A9451"/>
    </row>
    <row r="9452" spans="1:1" x14ac:dyDescent="0.3">
      <c r="A9452"/>
    </row>
    <row r="9453" spans="1:1" x14ac:dyDescent="0.3">
      <c r="A9453"/>
    </row>
    <row r="9454" spans="1:1" x14ac:dyDescent="0.3">
      <c r="A9454"/>
    </row>
    <row r="9455" spans="1:1" x14ac:dyDescent="0.3">
      <c r="A9455"/>
    </row>
    <row r="9456" spans="1:1" x14ac:dyDescent="0.3">
      <c r="A9456"/>
    </row>
    <row r="9457" spans="1:1" x14ac:dyDescent="0.3">
      <c r="A9457"/>
    </row>
    <row r="9458" spans="1:1" x14ac:dyDescent="0.3">
      <c r="A9458"/>
    </row>
    <row r="9459" spans="1:1" x14ac:dyDescent="0.3">
      <c r="A9459"/>
    </row>
    <row r="9460" spans="1:1" x14ac:dyDescent="0.3">
      <c r="A9460"/>
    </row>
    <row r="9461" spans="1:1" x14ac:dyDescent="0.3">
      <c r="A9461"/>
    </row>
    <row r="9462" spans="1:1" x14ac:dyDescent="0.3">
      <c r="A9462"/>
    </row>
    <row r="9463" spans="1:1" x14ac:dyDescent="0.3">
      <c r="A9463"/>
    </row>
    <row r="9464" spans="1:1" x14ac:dyDescent="0.3">
      <c r="A9464"/>
    </row>
    <row r="9465" spans="1:1" x14ac:dyDescent="0.3">
      <c r="A9465"/>
    </row>
    <row r="9466" spans="1:1" x14ac:dyDescent="0.3">
      <c r="A9466"/>
    </row>
    <row r="9467" spans="1:1" x14ac:dyDescent="0.3">
      <c r="A9467"/>
    </row>
    <row r="9468" spans="1:1" x14ac:dyDescent="0.3">
      <c r="A9468"/>
    </row>
    <row r="9469" spans="1:1" x14ac:dyDescent="0.3">
      <c r="A9469"/>
    </row>
    <row r="9470" spans="1:1" x14ac:dyDescent="0.3">
      <c r="A9470"/>
    </row>
    <row r="9471" spans="1:1" x14ac:dyDescent="0.3">
      <c r="A9471"/>
    </row>
    <row r="9472" spans="1:1" x14ac:dyDescent="0.3">
      <c r="A9472"/>
    </row>
    <row r="9473" spans="1:1" x14ac:dyDescent="0.3">
      <c r="A9473"/>
    </row>
    <row r="9474" spans="1:1" x14ac:dyDescent="0.3">
      <c r="A9474"/>
    </row>
    <row r="9475" spans="1:1" x14ac:dyDescent="0.3">
      <c r="A9475"/>
    </row>
    <row r="9476" spans="1:1" x14ac:dyDescent="0.3">
      <c r="A9476"/>
    </row>
    <row r="9477" spans="1:1" x14ac:dyDescent="0.3">
      <c r="A9477"/>
    </row>
    <row r="9478" spans="1:1" x14ac:dyDescent="0.3">
      <c r="A9478"/>
    </row>
    <row r="9479" spans="1:1" x14ac:dyDescent="0.3">
      <c r="A9479"/>
    </row>
    <row r="9480" spans="1:1" x14ac:dyDescent="0.3">
      <c r="A9480"/>
    </row>
    <row r="9481" spans="1:1" x14ac:dyDescent="0.3">
      <c r="A9481"/>
    </row>
    <row r="9482" spans="1:1" x14ac:dyDescent="0.3">
      <c r="A9482"/>
    </row>
    <row r="9483" spans="1:1" x14ac:dyDescent="0.3">
      <c r="A9483"/>
    </row>
    <row r="9484" spans="1:1" x14ac:dyDescent="0.3">
      <c r="A9484"/>
    </row>
    <row r="9485" spans="1:1" x14ac:dyDescent="0.3">
      <c r="A9485"/>
    </row>
    <row r="9486" spans="1:1" x14ac:dyDescent="0.3">
      <c r="A9486"/>
    </row>
    <row r="9487" spans="1:1" x14ac:dyDescent="0.3">
      <c r="A9487"/>
    </row>
    <row r="9488" spans="1:1" x14ac:dyDescent="0.3">
      <c r="A9488"/>
    </row>
    <row r="9489" spans="1:1" x14ac:dyDescent="0.3">
      <c r="A9489"/>
    </row>
    <row r="9490" spans="1:1" x14ac:dyDescent="0.3">
      <c r="A9490"/>
    </row>
    <row r="9491" spans="1:1" x14ac:dyDescent="0.3">
      <c r="A9491"/>
    </row>
    <row r="9492" spans="1:1" x14ac:dyDescent="0.3">
      <c r="A9492"/>
    </row>
    <row r="9493" spans="1:1" x14ac:dyDescent="0.3">
      <c r="A9493"/>
    </row>
    <row r="9494" spans="1:1" x14ac:dyDescent="0.3">
      <c r="A9494"/>
    </row>
    <row r="9495" spans="1:1" x14ac:dyDescent="0.3">
      <c r="A9495"/>
    </row>
    <row r="9496" spans="1:1" x14ac:dyDescent="0.3">
      <c r="A9496"/>
    </row>
    <row r="9497" spans="1:1" x14ac:dyDescent="0.3">
      <c r="A9497"/>
    </row>
    <row r="9498" spans="1:1" x14ac:dyDescent="0.3">
      <c r="A9498"/>
    </row>
    <row r="9499" spans="1:1" x14ac:dyDescent="0.3">
      <c r="A9499"/>
    </row>
    <row r="9500" spans="1:1" x14ac:dyDescent="0.3">
      <c r="A9500"/>
    </row>
    <row r="9501" spans="1:1" x14ac:dyDescent="0.3">
      <c r="A9501"/>
    </row>
    <row r="9502" spans="1:1" x14ac:dyDescent="0.3">
      <c r="A9502"/>
    </row>
    <row r="9503" spans="1:1" x14ac:dyDescent="0.3">
      <c r="A9503"/>
    </row>
    <row r="9504" spans="1:1" x14ac:dyDescent="0.3">
      <c r="A9504"/>
    </row>
    <row r="9505" spans="1:1" x14ac:dyDescent="0.3">
      <c r="A9505"/>
    </row>
    <row r="9506" spans="1:1" x14ac:dyDescent="0.3">
      <c r="A9506"/>
    </row>
    <row r="9507" spans="1:1" x14ac:dyDescent="0.3">
      <c r="A9507"/>
    </row>
    <row r="9508" spans="1:1" x14ac:dyDescent="0.3">
      <c r="A9508"/>
    </row>
    <row r="9509" spans="1:1" x14ac:dyDescent="0.3">
      <c r="A9509"/>
    </row>
    <row r="9510" spans="1:1" x14ac:dyDescent="0.3">
      <c r="A9510"/>
    </row>
    <row r="9511" spans="1:1" x14ac:dyDescent="0.3">
      <c r="A9511"/>
    </row>
    <row r="9512" spans="1:1" x14ac:dyDescent="0.3">
      <c r="A9512"/>
    </row>
    <row r="9513" spans="1:1" x14ac:dyDescent="0.3">
      <c r="A9513"/>
    </row>
    <row r="9514" spans="1:1" x14ac:dyDescent="0.3">
      <c r="A9514"/>
    </row>
    <row r="9515" spans="1:1" x14ac:dyDescent="0.3">
      <c r="A9515"/>
    </row>
    <row r="9516" spans="1:1" x14ac:dyDescent="0.3">
      <c r="A9516"/>
    </row>
    <row r="9517" spans="1:1" x14ac:dyDescent="0.3">
      <c r="A9517"/>
    </row>
    <row r="9518" spans="1:1" x14ac:dyDescent="0.3">
      <c r="A9518"/>
    </row>
    <row r="9519" spans="1:1" x14ac:dyDescent="0.3">
      <c r="A9519"/>
    </row>
    <row r="9520" spans="1:1" x14ac:dyDescent="0.3">
      <c r="A9520"/>
    </row>
    <row r="9521" spans="1:1" x14ac:dyDescent="0.3">
      <c r="A9521"/>
    </row>
    <row r="9522" spans="1:1" x14ac:dyDescent="0.3">
      <c r="A9522"/>
    </row>
    <row r="9523" spans="1:1" x14ac:dyDescent="0.3">
      <c r="A9523"/>
    </row>
    <row r="9524" spans="1:1" x14ac:dyDescent="0.3">
      <c r="A9524"/>
    </row>
    <row r="9525" spans="1:1" x14ac:dyDescent="0.3">
      <c r="A9525"/>
    </row>
    <row r="9526" spans="1:1" x14ac:dyDescent="0.3">
      <c r="A9526"/>
    </row>
    <row r="9527" spans="1:1" x14ac:dyDescent="0.3">
      <c r="A9527"/>
    </row>
    <row r="9528" spans="1:1" x14ac:dyDescent="0.3">
      <c r="A9528"/>
    </row>
    <row r="9529" spans="1:1" x14ac:dyDescent="0.3">
      <c r="A9529"/>
    </row>
    <row r="9530" spans="1:1" x14ac:dyDescent="0.3">
      <c r="A9530"/>
    </row>
    <row r="9531" spans="1:1" x14ac:dyDescent="0.3">
      <c r="A9531"/>
    </row>
    <row r="9532" spans="1:1" x14ac:dyDescent="0.3">
      <c r="A9532"/>
    </row>
    <row r="9533" spans="1:1" x14ac:dyDescent="0.3">
      <c r="A9533"/>
    </row>
    <row r="9534" spans="1:1" x14ac:dyDescent="0.3">
      <c r="A9534"/>
    </row>
    <row r="9535" spans="1:1" x14ac:dyDescent="0.3">
      <c r="A9535"/>
    </row>
    <row r="9536" spans="1:1" x14ac:dyDescent="0.3">
      <c r="A9536"/>
    </row>
    <row r="9537" spans="1:1" x14ac:dyDescent="0.3">
      <c r="A9537"/>
    </row>
    <row r="9538" spans="1:1" x14ac:dyDescent="0.3">
      <c r="A9538"/>
    </row>
    <row r="9539" spans="1:1" x14ac:dyDescent="0.3">
      <c r="A9539"/>
    </row>
    <row r="9540" spans="1:1" x14ac:dyDescent="0.3">
      <c r="A9540"/>
    </row>
    <row r="9541" spans="1:1" x14ac:dyDescent="0.3">
      <c r="A9541"/>
    </row>
    <row r="9542" spans="1:1" x14ac:dyDescent="0.3">
      <c r="A9542"/>
    </row>
    <row r="9543" spans="1:1" x14ac:dyDescent="0.3">
      <c r="A9543"/>
    </row>
    <row r="9544" spans="1:1" x14ac:dyDescent="0.3">
      <c r="A9544"/>
    </row>
    <row r="9545" spans="1:1" x14ac:dyDescent="0.3">
      <c r="A9545"/>
    </row>
    <row r="9546" spans="1:1" x14ac:dyDescent="0.3">
      <c r="A9546"/>
    </row>
    <row r="9547" spans="1:1" x14ac:dyDescent="0.3">
      <c r="A9547"/>
    </row>
    <row r="9548" spans="1:1" x14ac:dyDescent="0.3">
      <c r="A9548"/>
    </row>
    <row r="9549" spans="1:1" x14ac:dyDescent="0.3">
      <c r="A9549"/>
    </row>
    <row r="9550" spans="1:1" x14ac:dyDescent="0.3">
      <c r="A9550"/>
    </row>
    <row r="9551" spans="1:1" x14ac:dyDescent="0.3">
      <c r="A9551"/>
    </row>
    <row r="9552" spans="1:1" x14ac:dyDescent="0.3">
      <c r="A9552"/>
    </row>
    <row r="9553" spans="1:1" x14ac:dyDescent="0.3">
      <c r="A9553"/>
    </row>
    <row r="9554" spans="1:1" x14ac:dyDescent="0.3">
      <c r="A9554"/>
    </row>
    <row r="9555" spans="1:1" x14ac:dyDescent="0.3">
      <c r="A9555"/>
    </row>
    <row r="9556" spans="1:1" x14ac:dyDescent="0.3">
      <c r="A9556"/>
    </row>
    <row r="9557" spans="1:1" x14ac:dyDescent="0.3">
      <c r="A9557"/>
    </row>
    <row r="9558" spans="1:1" x14ac:dyDescent="0.3">
      <c r="A9558"/>
    </row>
    <row r="9559" spans="1:1" x14ac:dyDescent="0.3">
      <c r="A9559"/>
    </row>
    <row r="9560" spans="1:1" x14ac:dyDescent="0.3">
      <c r="A9560"/>
    </row>
    <row r="9561" spans="1:1" x14ac:dyDescent="0.3">
      <c r="A9561"/>
    </row>
    <row r="9562" spans="1:1" x14ac:dyDescent="0.3">
      <c r="A9562"/>
    </row>
    <row r="9563" spans="1:1" x14ac:dyDescent="0.3">
      <c r="A9563"/>
    </row>
    <row r="9564" spans="1:1" x14ac:dyDescent="0.3">
      <c r="A9564"/>
    </row>
    <row r="9565" spans="1:1" x14ac:dyDescent="0.3">
      <c r="A9565"/>
    </row>
    <row r="9566" spans="1:1" x14ac:dyDescent="0.3">
      <c r="A9566"/>
    </row>
    <row r="9567" spans="1:1" x14ac:dyDescent="0.3">
      <c r="A9567"/>
    </row>
    <row r="9568" spans="1:1" x14ac:dyDescent="0.3">
      <c r="A9568"/>
    </row>
    <row r="9569" spans="1:1" x14ac:dyDescent="0.3">
      <c r="A9569"/>
    </row>
    <row r="9570" spans="1:1" x14ac:dyDescent="0.3">
      <c r="A9570"/>
    </row>
    <row r="9571" spans="1:1" x14ac:dyDescent="0.3">
      <c r="A9571"/>
    </row>
    <row r="9572" spans="1:1" x14ac:dyDescent="0.3">
      <c r="A9572"/>
    </row>
    <row r="9573" spans="1:1" x14ac:dyDescent="0.3">
      <c r="A9573"/>
    </row>
    <row r="9574" spans="1:1" x14ac:dyDescent="0.3">
      <c r="A9574"/>
    </row>
    <row r="9575" spans="1:1" x14ac:dyDescent="0.3">
      <c r="A9575"/>
    </row>
    <row r="9576" spans="1:1" x14ac:dyDescent="0.3">
      <c r="A9576"/>
    </row>
    <row r="9577" spans="1:1" x14ac:dyDescent="0.3">
      <c r="A9577"/>
    </row>
    <row r="9578" spans="1:1" x14ac:dyDescent="0.3">
      <c r="A9578"/>
    </row>
    <row r="9579" spans="1:1" x14ac:dyDescent="0.3">
      <c r="A9579"/>
    </row>
    <row r="9580" spans="1:1" x14ac:dyDescent="0.3">
      <c r="A9580"/>
    </row>
    <row r="9581" spans="1:1" x14ac:dyDescent="0.3">
      <c r="A9581"/>
    </row>
    <row r="9582" spans="1:1" x14ac:dyDescent="0.3">
      <c r="A9582"/>
    </row>
    <row r="9583" spans="1:1" x14ac:dyDescent="0.3">
      <c r="A9583"/>
    </row>
    <row r="9584" spans="1:1" x14ac:dyDescent="0.3">
      <c r="A9584"/>
    </row>
    <row r="9585" spans="1:1" x14ac:dyDescent="0.3">
      <c r="A9585"/>
    </row>
    <row r="9586" spans="1:1" x14ac:dyDescent="0.3">
      <c r="A9586"/>
    </row>
    <row r="9587" spans="1:1" x14ac:dyDescent="0.3">
      <c r="A9587"/>
    </row>
    <row r="9588" spans="1:1" x14ac:dyDescent="0.3">
      <c r="A9588"/>
    </row>
    <row r="9589" spans="1:1" x14ac:dyDescent="0.3">
      <c r="A9589"/>
    </row>
    <row r="9590" spans="1:1" x14ac:dyDescent="0.3">
      <c r="A9590"/>
    </row>
    <row r="9591" spans="1:1" x14ac:dyDescent="0.3">
      <c r="A9591"/>
    </row>
    <row r="9592" spans="1:1" x14ac:dyDescent="0.3">
      <c r="A9592"/>
    </row>
    <row r="9593" spans="1:1" x14ac:dyDescent="0.3">
      <c r="A9593"/>
    </row>
    <row r="9594" spans="1:1" x14ac:dyDescent="0.3">
      <c r="A9594"/>
    </row>
    <row r="9595" spans="1:1" x14ac:dyDescent="0.3">
      <c r="A9595"/>
    </row>
    <row r="9596" spans="1:1" x14ac:dyDescent="0.3">
      <c r="A9596"/>
    </row>
    <row r="9597" spans="1:1" x14ac:dyDescent="0.3">
      <c r="A9597"/>
    </row>
    <row r="9598" spans="1:1" x14ac:dyDescent="0.3">
      <c r="A9598"/>
    </row>
    <row r="9599" spans="1:1" x14ac:dyDescent="0.3">
      <c r="A9599"/>
    </row>
    <row r="9600" spans="1:1" x14ac:dyDescent="0.3">
      <c r="A9600"/>
    </row>
    <row r="9601" spans="1:1" x14ac:dyDescent="0.3">
      <c r="A9601"/>
    </row>
    <row r="9602" spans="1:1" x14ac:dyDescent="0.3">
      <c r="A9602"/>
    </row>
    <row r="9603" spans="1:1" x14ac:dyDescent="0.3">
      <c r="A9603"/>
    </row>
    <row r="9604" spans="1:1" x14ac:dyDescent="0.3">
      <c r="A9604"/>
    </row>
    <row r="9605" spans="1:1" x14ac:dyDescent="0.3">
      <c r="A9605"/>
    </row>
    <row r="9606" spans="1:1" x14ac:dyDescent="0.3">
      <c r="A9606"/>
    </row>
    <row r="9607" spans="1:1" x14ac:dyDescent="0.3">
      <c r="A9607"/>
    </row>
    <row r="9608" spans="1:1" x14ac:dyDescent="0.3">
      <c r="A9608"/>
    </row>
    <row r="9609" spans="1:1" x14ac:dyDescent="0.3">
      <c r="A9609"/>
    </row>
    <row r="9610" spans="1:1" x14ac:dyDescent="0.3">
      <c r="A9610"/>
    </row>
    <row r="9611" spans="1:1" x14ac:dyDescent="0.3">
      <c r="A9611"/>
    </row>
    <row r="9612" spans="1:1" x14ac:dyDescent="0.3">
      <c r="A9612"/>
    </row>
    <row r="9613" spans="1:1" x14ac:dyDescent="0.3">
      <c r="A9613"/>
    </row>
    <row r="9614" spans="1:1" x14ac:dyDescent="0.3">
      <c r="A9614"/>
    </row>
    <row r="9615" spans="1:1" x14ac:dyDescent="0.3">
      <c r="A9615"/>
    </row>
    <row r="9616" spans="1:1" x14ac:dyDescent="0.3">
      <c r="A9616"/>
    </row>
    <row r="9617" spans="1:1" x14ac:dyDescent="0.3">
      <c r="A9617"/>
    </row>
    <row r="9618" spans="1:1" x14ac:dyDescent="0.3">
      <c r="A9618"/>
    </row>
    <row r="9619" spans="1:1" x14ac:dyDescent="0.3">
      <c r="A9619"/>
    </row>
    <row r="9620" spans="1:1" x14ac:dyDescent="0.3">
      <c r="A9620"/>
    </row>
    <row r="9621" spans="1:1" x14ac:dyDescent="0.3">
      <c r="A9621"/>
    </row>
    <row r="9622" spans="1:1" x14ac:dyDescent="0.3">
      <c r="A9622"/>
    </row>
    <row r="9623" spans="1:1" x14ac:dyDescent="0.3">
      <c r="A9623"/>
    </row>
    <row r="9624" spans="1:1" x14ac:dyDescent="0.3">
      <c r="A9624"/>
    </row>
    <row r="9625" spans="1:1" x14ac:dyDescent="0.3">
      <c r="A9625"/>
    </row>
    <row r="9626" spans="1:1" x14ac:dyDescent="0.3">
      <c r="A9626"/>
    </row>
    <row r="9627" spans="1:1" x14ac:dyDescent="0.3">
      <c r="A9627"/>
    </row>
    <row r="9628" spans="1:1" x14ac:dyDescent="0.3">
      <c r="A9628"/>
    </row>
    <row r="9629" spans="1:1" x14ac:dyDescent="0.3">
      <c r="A9629"/>
    </row>
    <row r="9630" spans="1:1" x14ac:dyDescent="0.3">
      <c r="A9630"/>
    </row>
    <row r="9631" spans="1:1" x14ac:dyDescent="0.3">
      <c r="A9631"/>
    </row>
    <row r="9632" spans="1:1" x14ac:dyDescent="0.3">
      <c r="A9632"/>
    </row>
    <row r="9633" spans="1:1" x14ac:dyDescent="0.3">
      <c r="A9633"/>
    </row>
    <row r="9634" spans="1:1" x14ac:dyDescent="0.3">
      <c r="A9634"/>
    </row>
    <row r="9635" spans="1:1" x14ac:dyDescent="0.3">
      <c r="A9635"/>
    </row>
    <row r="9636" spans="1:1" x14ac:dyDescent="0.3">
      <c r="A9636"/>
    </row>
    <row r="9637" spans="1:1" x14ac:dyDescent="0.3">
      <c r="A9637"/>
    </row>
    <row r="9638" spans="1:1" x14ac:dyDescent="0.3">
      <c r="A9638"/>
    </row>
    <row r="9639" spans="1:1" x14ac:dyDescent="0.3">
      <c r="A9639"/>
    </row>
    <row r="9640" spans="1:1" x14ac:dyDescent="0.3">
      <c r="A9640"/>
    </row>
    <row r="9641" spans="1:1" x14ac:dyDescent="0.3">
      <c r="A9641"/>
    </row>
    <row r="9642" spans="1:1" x14ac:dyDescent="0.3">
      <c r="A9642"/>
    </row>
    <row r="9643" spans="1:1" x14ac:dyDescent="0.3">
      <c r="A9643"/>
    </row>
    <row r="9644" spans="1:1" x14ac:dyDescent="0.3">
      <c r="A9644"/>
    </row>
    <row r="9645" spans="1:1" x14ac:dyDescent="0.3">
      <c r="A9645"/>
    </row>
    <row r="9646" spans="1:1" x14ac:dyDescent="0.3">
      <c r="A9646"/>
    </row>
    <row r="9647" spans="1:1" x14ac:dyDescent="0.3">
      <c r="A9647"/>
    </row>
    <row r="9648" spans="1:1" x14ac:dyDescent="0.3">
      <c r="A9648"/>
    </row>
    <row r="9649" spans="1:1" x14ac:dyDescent="0.3">
      <c r="A9649"/>
    </row>
    <row r="9650" spans="1:1" x14ac:dyDescent="0.3">
      <c r="A9650"/>
    </row>
    <row r="9651" spans="1:1" x14ac:dyDescent="0.3">
      <c r="A9651"/>
    </row>
    <row r="9652" spans="1:1" x14ac:dyDescent="0.3">
      <c r="A9652"/>
    </row>
    <row r="9653" spans="1:1" x14ac:dyDescent="0.3">
      <c r="A9653"/>
    </row>
    <row r="9654" spans="1:1" x14ac:dyDescent="0.3">
      <c r="A9654"/>
    </row>
    <row r="9655" spans="1:1" x14ac:dyDescent="0.3">
      <c r="A9655"/>
    </row>
    <row r="9656" spans="1:1" x14ac:dyDescent="0.3">
      <c r="A9656"/>
    </row>
    <row r="9657" spans="1:1" x14ac:dyDescent="0.3">
      <c r="A9657"/>
    </row>
    <row r="9658" spans="1:1" x14ac:dyDescent="0.3">
      <c r="A9658"/>
    </row>
    <row r="9659" spans="1:1" x14ac:dyDescent="0.3">
      <c r="A9659"/>
    </row>
    <row r="9660" spans="1:1" x14ac:dyDescent="0.3">
      <c r="A9660"/>
    </row>
    <row r="9661" spans="1:1" x14ac:dyDescent="0.3">
      <c r="A9661"/>
    </row>
    <row r="9662" spans="1:1" x14ac:dyDescent="0.3">
      <c r="A9662"/>
    </row>
    <row r="9663" spans="1:1" x14ac:dyDescent="0.3">
      <c r="A9663"/>
    </row>
    <row r="9664" spans="1:1" x14ac:dyDescent="0.3">
      <c r="A9664"/>
    </row>
    <row r="9665" spans="1:1" x14ac:dyDescent="0.3">
      <c r="A9665"/>
    </row>
    <row r="9666" spans="1:1" x14ac:dyDescent="0.3">
      <c r="A9666"/>
    </row>
    <row r="9667" spans="1:1" x14ac:dyDescent="0.3">
      <c r="A9667"/>
    </row>
    <row r="9668" spans="1:1" x14ac:dyDescent="0.3">
      <c r="A9668"/>
    </row>
    <row r="9669" spans="1:1" x14ac:dyDescent="0.3">
      <c r="A9669"/>
    </row>
    <row r="9670" spans="1:1" x14ac:dyDescent="0.3">
      <c r="A9670"/>
    </row>
    <row r="9671" spans="1:1" x14ac:dyDescent="0.3">
      <c r="A9671"/>
    </row>
    <row r="9672" spans="1:1" x14ac:dyDescent="0.3">
      <c r="A9672"/>
    </row>
    <row r="9673" spans="1:1" x14ac:dyDescent="0.3">
      <c r="A9673"/>
    </row>
    <row r="9674" spans="1:1" x14ac:dyDescent="0.3">
      <c r="A9674"/>
    </row>
    <row r="9675" spans="1:1" x14ac:dyDescent="0.3">
      <c r="A9675"/>
    </row>
    <row r="9676" spans="1:1" x14ac:dyDescent="0.3">
      <c r="A9676"/>
    </row>
    <row r="9677" spans="1:1" x14ac:dyDescent="0.3">
      <c r="A9677"/>
    </row>
    <row r="9678" spans="1:1" x14ac:dyDescent="0.3">
      <c r="A9678"/>
    </row>
    <row r="9679" spans="1:1" x14ac:dyDescent="0.3">
      <c r="A9679"/>
    </row>
    <row r="9680" spans="1:1" x14ac:dyDescent="0.3">
      <c r="A9680"/>
    </row>
    <row r="9681" spans="1:1" x14ac:dyDescent="0.3">
      <c r="A9681"/>
    </row>
    <row r="9682" spans="1:1" x14ac:dyDescent="0.3">
      <c r="A9682"/>
    </row>
    <row r="9683" spans="1:1" x14ac:dyDescent="0.3">
      <c r="A9683"/>
    </row>
    <row r="9684" spans="1:1" x14ac:dyDescent="0.3">
      <c r="A9684"/>
    </row>
    <row r="9685" spans="1:1" x14ac:dyDescent="0.3">
      <c r="A9685"/>
    </row>
    <row r="9686" spans="1:1" x14ac:dyDescent="0.3">
      <c r="A9686"/>
    </row>
    <row r="9687" spans="1:1" x14ac:dyDescent="0.3">
      <c r="A9687"/>
    </row>
    <row r="9688" spans="1:1" x14ac:dyDescent="0.3">
      <c r="A9688"/>
    </row>
    <row r="9689" spans="1:1" x14ac:dyDescent="0.3">
      <c r="A9689"/>
    </row>
    <row r="9690" spans="1:1" x14ac:dyDescent="0.3">
      <c r="A9690"/>
    </row>
    <row r="9691" spans="1:1" x14ac:dyDescent="0.3">
      <c r="A9691"/>
    </row>
    <row r="9692" spans="1:1" x14ac:dyDescent="0.3">
      <c r="A9692"/>
    </row>
    <row r="9693" spans="1:1" x14ac:dyDescent="0.3">
      <c r="A9693"/>
    </row>
    <row r="9694" spans="1:1" x14ac:dyDescent="0.3">
      <c r="A9694"/>
    </row>
    <row r="9695" spans="1:1" x14ac:dyDescent="0.3">
      <c r="A9695"/>
    </row>
    <row r="9696" spans="1:1" x14ac:dyDescent="0.3">
      <c r="A9696"/>
    </row>
    <row r="9697" spans="1:1" x14ac:dyDescent="0.3">
      <c r="A9697"/>
    </row>
    <row r="9698" spans="1:1" x14ac:dyDescent="0.3">
      <c r="A9698"/>
    </row>
    <row r="9699" spans="1:1" x14ac:dyDescent="0.3">
      <c r="A9699"/>
    </row>
    <row r="9700" spans="1:1" x14ac:dyDescent="0.3">
      <c r="A9700"/>
    </row>
    <row r="9701" spans="1:1" x14ac:dyDescent="0.3">
      <c r="A9701"/>
    </row>
    <row r="9702" spans="1:1" x14ac:dyDescent="0.3">
      <c r="A9702"/>
    </row>
    <row r="9703" spans="1:1" x14ac:dyDescent="0.3">
      <c r="A9703"/>
    </row>
    <row r="9704" spans="1:1" x14ac:dyDescent="0.3">
      <c r="A9704"/>
    </row>
    <row r="9705" spans="1:1" x14ac:dyDescent="0.3">
      <c r="A9705"/>
    </row>
    <row r="9706" spans="1:1" x14ac:dyDescent="0.3">
      <c r="A9706"/>
    </row>
    <row r="9707" spans="1:1" x14ac:dyDescent="0.3">
      <c r="A9707"/>
    </row>
    <row r="9708" spans="1:1" x14ac:dyDescent="0.3">
      <c r="A9708"/>
    </row>
    <row r="9709" spans="1:1" x14ac:dyDescent="0.3">
      <c r="A9709"/>
    </row>
    <row r="9710" spans="1:1" x14ac:dyDescent="0.3">
      <c r="A9710"/>
    </row>
    <row r="9711" spans="1:1" x14ac:dyDescent="0.3">
      <c r="A9711"/>
    </row>
    <row r="9712" spans="1:1" x14ac:dyDescent="0.3">
      <c r="A9712"/>
    </row>
    <row r="9713" spans="1:1" x14ac:dyDescent="0.3">
      <c r="A9713"/>
    </row>
    <row r="9714" spans="1:1" x14ac:dyDescent="0.3">
      <c r="A9714"/>
    </row>
    <row r="9715" spans="1:1" x14ac:dyDescent="0.3">
      <c r="A9715"/>
    </row>
    <row r="9716" spans="1:1" x14ac:dyDescent="0.3">
      <c r="A9716"/>
    </row>
    <row r="9717" spans="1:1" x14ac:dyDescent="0.3">
      <c r="A9717"/>
    </row>
    <row r="9718" spans="1:1" x14ac:dyDescent="0.3">
      <c r="A9718"/>
    </row>
    <row r="9719" spans="1:1" x14ac:dyDescent="0.3">
      <c r="A9719"/>
    </row>
    <row r="9720" spans="1:1" x14ac:dyDescent="0.3">
      <c r="A9720"/>
    </row>
    <row r="9721" spans="1:1" x14ac:dyDescent="0.3">
      <c r="A9721"/>
    </row>
    <row r="9722" spans="1:1" x14ac:dyDescent="0.3">
      <c r="A9722"/>
    </row>
    <row r="9723" spans="1:1" x14ac:dyDescent="0.3">
      <c r="A9723"/>
    </row>
    <row r="9724" spans="1:1" x14ac:dyDescent="0.3">
      <c r="A9724"/>
    </row>
    <row r="9725" spans="1:1" x14ac:dyDescent="0.3">
      <c r="A9725"/>
    </row>
    <row r="9726" spans="1:1" x14ac:dyDescent="0.3">
      <c r="A9726"/>
    </row>
    <row r="9727" spans="1:1" x14ac:dyDescent="0.3">
      <c r="A9727"/>
    </row>
    <row r="9728" spans="1:1" x14ac:dyDescent="0.3">
      <c r="A9728"/>
    </row>
    <row r="9729" spans="1:1" x14ac:dyDescent="0.3">
      <c r="A9729"/>
    </row>
    <row r="9730" spans="1:1" x14ac:dyDescent="0.3">
      <c r="A9730"/>
    </row>
    <row r="9731" spans="1:1" x14ac:dyDescent="0.3">
      <c r="A9731"/>
    </row>
    <row r="9732" spans="1:1" x14ac:dyDescent="0.3">
      <c r="A9732"/>
    </row>
    <row r="9733" spans="1:1" x14ac:dyDescent="0.3">
      <c r="A9733"/>
    </row>
    <row r="9734" spans="1:1" x14ac:dyDescent="0.3">
      <c r="A9734"/>
    </row>
    <row r="9735" spans="1:1" x14ac:dyDescent="0.3">
      <c r="A9735"/>
    </row>
    <row r="9736" spans="1:1" x14ac:dyDescent="0.3">
      <c r="A9736"/>
    </row>
    <row r="9737" spans="1:1" x14ac:dyDescent="0.3">
      <c r="A9737"/>
    </row>
    <row r="9738" spans="1:1" x14ac:dyDescent="0.3">
      <c r="A9738"/>
    </row>
    <row r="9739" spans="1:1" x14ac:dyDescent="0.3">
      <c r="A9739"/>
    </row>
    <row r="9740" spans="1:1" x14ac:dyDescent="0.3">
      <c r="A9740"/>
    </row>
    <row r="9741" spans="1:1" x14ac:dyDescent="0.3">
      <c r="A9741"/>
    </row>
    <row r="9742" spans="1:1" x14ac:dyDescent="0.3">
      <c r="A9742"/>
    </row>
    <row r="9743" spans="1:1" x14ac:dyDescent="0.3">
      <c r="A9743"/>
    </row>
    <row r="9744" spans="1:1" x14ac:dyDescent="0.3">
      <c r="A9744"/>
    </row>
    <row r="9745" spans="1:1" x14ac:dyDescent="0.3">
      <c r="A9745"/>
    </row>
    <row r="9746" spans="1:1" x14ac:dyDescent="0.3">
      <c r="A9746"/>
    </row>
    <row r="9747" spans="1:1" x14ac:dyDescent="0.3">
      <c r="A9747"/>
    </row>
    <row r="9748" spans="1:1" x14ac:dyDescent="0.3">
      <c r="A9748"/>
    </row>
    <row r="9749" spans="1:1" x14ac:dyDescent="0.3">
      <c r="A9749"/>
    </row>
    <row r="9750" spans="1:1" x14ac:dyDescent="0.3">
      <c r="A9750"/>
    </row>
    <row r="9751" spans="1:1" x14ac:dyDescent="0.3">
      <c r="A9751"/>
    </row>
    <row r="9752" spans="1:1" x14ac:dyDescent="0.3">
      <c r="A9752"/>
    </row>
    <row r="9753" spans="1:1" x14ac:dyDescent="0.3">
      <c r="A9753"/>
    </row>
    <row r="9754" spans="1:1" x14ac:dyDescent="0.3">
      <c r="A9754"/>
    </row>
    <row r="9755" spans="1:1" x14ac:dyDescent="0.3">
      <c r="A9755"/>
    </row>
    <row r="9756" spans="1:1" x14ac:dyDescent="0.3">
      <c r="A9756"/>
    </row>
    <row r="9757" spans="1:1" x14ac:dyDescent="0.3">
      <c r="A9757"/>
    </row>
    <row r="9758" spans="1:1" x14ac:dyDescent="0.3">
      <c r="A9758"/>
    </row>
    <row r="9759" spans="1:1" x14ac:dyDescent="0.3">
      <c r="A9759"/>
    </row>
    <row r="9760" spans="1:1" x14ac:dyDescent="0.3">
      <c r="A9760"/>
    </row>
    <row r="9761" spans="1:1" x14ac:dyDescent="0.3">
      <c r="A9761"/>
    </row>
    <row r="9762" spans="1:1" x14ac:dyDescent="0.3">
      <c r="A9762"/>
    </row>
    <row r="9763" spans="1:1" x14ac:dyDescent="0.3">
      <c r="A9763"/>
    </row>
    <row r="9764" spans="1:1" x14ac:dyDescent="0.3">
      <c r="A9764"/>
    </row>
    <row r="9765" spans="1:1" x14ac:dyDescent="0.3">
      <c r="A9765"/>
    </row>
    <row r="9766" spans="1:1" x14ac:dyDescent="0.3">
      <c r="A9766"/>
    </row>
    <row r="9767" spans="1:1" x14ac:dyDescent="0.3">
      <c r="A9767"/>
    </row>
    <row r="9768" spans="1:1" x14ac:dyDescent="0.3">
      <c r="A9768"/>
    </row>
    <row r="9769" spans="1:1" x14ac:dyDescent="0.3">
      <c r="A9769"/>
    </row>
    <row r="9770" spans="1:1" x14ac:dyDescent="0.3">
      <c r="A9770"/>
    </row>
    <row r="9771" spans="1:1" x14ac:dyDescent="0.3">
      <c r="A9771"/>
    </row>
    <row r="9772" spans="1:1" x14ac:dyDescent="0.3">
      <c r="A9772"/>
    </row>
    <row r="9773" spans="1:1" x14ac:dyDescent="0.3">
      <c r="A9773"/>
    </row>
    <row r="9774" spans="1:1" x14ac:dyDescent="0.3">
      <c r="A9774"/>
    </row>
    <row r="9775" spans="1:1" x14ac:dyDescent="0.3">
      <c r="A9775"/>
    </row>
    <row r="9776" spans="1:1" x14ac:dyDescent="0.3">
      <c r="A9776"/>
    </row>
    <row r="9777" spans="1:1" x14ac:dyDescent="0.3">
      <c r="A9777"/>
    </row>
    <row r="9778" spans="1:1" x14ac:dyDescent="0.3">
      <c r="A9778"/>
    </row>
    <row r="9779" spans="1:1" x14ac:dyDescent="0.3">
      <c r="A9779"/>
    </row>
    <row r="9780" spans="1:1" x14ac:dyDescent="0.3">
      <c r="A9780"/>
    </row>
    <row r="9781" spans="1:1" x14ac:dyDescent="0.3">
      <c r="A9781"/>
    </row>
    <row r="9782" spans="1:1" x14ac:dyDescent="0.3">
      <c r="A9782"/>
    </row>
    <row r="9783" spans="1:1" x14ac:dyDescent="0.3">
      <c r="A9783"/>
    </row>
    <row r="9784" spans="1:1" x14ac:dyDescent="0.3">
      <c r="A9784"/>
    </row>
    <row r="9785" spans="1:1" x14ac:dyDescent="0.3">
      <c r="A9785"/>
    </row>
    <row r="9786" spans="1:1" x14ac:dyDescent="0.3">
      <c r="A9786"/>
    </row>
    <row r="9787" spans="1:1" x14ac:dyDescent="0.3">
      <c r="A9787"/>
    </row>
    <row r="9788" spans="1:1" x14ac:dyDescent="0.3">
      <c r="A9788"/>
    </row>
    <row r="9789" spans="1:1" x14ac:dyDescent="0.3">
      <c r="A9789"/>
    </row>
    <row r="9790" spans="1:1" x14ac:dyDescent="0.3">
      <c r="A9790"/>
    </row>
    <row r="9791" spans="1:1" x14ac:dyDescent="0.3">
      <c r="A9791"/>
    </row>
    <row r="9792" spans="1:1" x14ac:dyDescent="0.3">
      <c r="A9792"/>
    </row>
    <row r="9793" spans="1:1" x14ac:dyDescent="0.3">
      <c r="A9793"/>
    </row>
    <row r="9794" spans="1:1" x14ac:dyDescent="0.3">
      <c r="A9794"/>
    </row>
    <row r="9795" spans="1:1" x14ac:dyDescent="0.3">
      <c r="A9795"/>
    </row>
    <row r="9796" spans="1:1" x14ac:dyDescent="0.3">
      <c r="A9796"/>
    </row>
    <row r="9797" spans="1:1" x14ac:dyDescent="0.3">
      <c r="A9797"/>
    </row>
    <row r="9798" spans="1:1" x14ac:dyDescent="0.3">
      <c r="A9798"/>
    </row>
    <row r="9799" spans="1:1" x14ac:dyDescent="0.3">
      <c r="A9799"/>
    </row>
    <row r="9800" spans="1:1" x14ac:dyDescent="0.3">
      <c r="A9800"/>
    </row>
    <row r="9801" spans="1:1" x14ac:dyDescent="0.3">
      <c r="A9801"/>
    </row>
    <row r="9802" spans="1:1" x14ac:dyDescent="0.3">
      <c r="A9802"/>
    </row>
    <row r="9803" spans="1:1" x14ac:dyDescent="0.3">
      <c r="A9803"/>
    </row>
    <row r="9804" spans="1:1" x14ac:dyDescent="0.3">
      <c r="A9804"/>
    </row>
    <row r="9805" spans="1:1" x14ac:dyDescent="0.3">
      <c r="A9805"/>
    </row>
    <row r="9806" spans="1:1" x14ac:dyDescent="0.3">
      <c r="A9806"/>
    </row>
    <row r="9807" spans="1:1" x14ac:dyDescent="0.3">
      <c r="A9807"/>
    </row>
    <row r="9808" spans="1:1" x14ac:dyDescent="0.3">
      <c r="A9808"/>
    </row>
    <row r="9809" spans="1:1" x14ac:dyDescent="0.3">
      <c r="A9809"/>
    </row>
    <row r="9810" spans="1:1" x14ac:dyDescent="0.3">
      <c r="A9810"/>
    </row>
    <row r="9811" spans="1:1" x14ac:dyDescent="0.3">
      <c r="A9811"/>
    </row>
    <row r="9812" spans="1:1" x14ac:dyDescent="0.3">
      <c r="A9812"/>
    </row>
    <row r="9813" spans="1:1" x14ac:dyDescent="0.3">
      <c r="A9813"/>
    </row>
    <row r="9814" spans="1:1" x14ac:dyDescent="0.3">
      <c r="A9814"/>
    </row>
    <row r="9815" spans="1:1" x14ac:dyDescent="0.3">
      <c r="A9815"/>
    </row>
    <row r="9816" spans="1:1" x14ac:dyDescent="0.3">
      <c r="A9816"/>
    </row>
    <row r="9817" spans="1:1" x14ac:dyDescent="0.3">
      <c r="A9817"/>
    </row>
    <row r="9818" spans="1:1" x14ac:dyDescent="0.3">
      <c r="A9818"/>
    </row>
    <row r="9819" spans="1:1" x14ac:dyDescent="0.3">
      <c r="A9819"/>
    </row>
    <row r="9820" spans="1:1" x14ac:dyDescent="0.3">
      <c r="A9820"/>
    </row>
    <row r="9821" spans="1:1" x14ac:dyDescent="0.3">
      <c r="A9821"/>
    </row>
    <row r="9822" spans="1:1" x14ac:dyDescent="0.3">
      <c r="A9822"/>
    </row>
    <row r="9823" spans="1:1" x14ac:dyDescent="0.3">
      <c r="A9823"/>
    </row>
    <row r="9824" spans="1:1" x14ac:dyDescent="0.3">
      <c r="A9824"/>
    </row>
    <row r="9825" spans="1:1" x14ac:dyDescent="0.3">
      <c r="A9825"/>
    </row>
    <row r="9826" spans="1:1" x14ac:dyDescent="0.3">
      <c r="A9826"/>
    </row>
    <row r="9827" spans="1:1" x14ac:dyDescent="0.3">
      <c r="A9827"/>
    </row>
    <row r="9828" spans="1:1" x14ac:dyDescent="0.3">
      <c r="A9828"/>
    </row>
    <row r="9829" spans="1:1" x14ac:dyDescent="0.3">
      <c r="A9829"/>
    </row>
    <row r="9830" spans="1:1" x14ac:dyDescent="0.3">
      <c r="A9830"/>
    </row>
    <row r="9831" spans="1:1" x14ac:dyDescent="0.3">
      <c r="A9831"/>
    </row>
    <row r="9832" spans="1:1" x14ac:dyDescent="0.3">
      <c r="A9832"/>
    </row>
    <row r="9833" spans="1:1" x14ac:dyDescent="0.3">
      <c r="A9833"/>
    </row>
    <row r="9834" spans="1:1" x14ac:dyDescent="0.3">
      <c r="A9834"/>
    </row>
    <row r="9835" spans="1:1" x14ac:dyDescent="0.3">
      <c r="A9835"/>
    </row>
    <row r="9836" spans="1:1" x14ac:dyDescent="0.3">
      <c r="A9836"/>
    </row>
    <row r="9837" spans="1:1" x14ac:dyDescent="0.3">
      <c r="A9837"/>
    </row>
    <row r="9838" spans="1:1" x14ac:dyDescent="0.3">
      <c r="A9838"/>
    </row>
    <row r="9839" spans="1:1" x14ac:dyDescent="0.3">
      <c r="A9839"/>
    </row>
    <row r="9840" spans="1:1" x14ac:dyDescent="0.3">
      <c r="A9840"/>
    </row>
    <row r="9841" spans="1:1" x14ac:dyDescent="0.3">
      <c r="A9841"/>
    </row>
    <row r="9842" spans="1:1" x14ac:dyDescent="0.3">
      <c r="A9842"/>
    </row>
    <row r="9843" spans="1:1" x14ac:dyDescent="0.3">
      <c r="A9843"/>
    </row>
    <row r="9844" spans="1:1" x14ac:dyDescent="0.3">
      <c r="A9844"/>
    </row>
    <row r="9845" spans="1:1" x14ac:dyDescent="0.3">
      <c r="A9845"/>
    </row>
    <row r="9846" spans="1:1" x14ac:dyDescent="0.3">
      <c r="A9846"/>
    </row>
    <row r="9847" spans="1:1" x14ac:dyDescent="0.3">
      <c r="A9847"/>
    </row>
    <row r="9848" spans="1:1" x14ac:dyDescent="0.3">
      <c r="A9848"/>
    </row>
    <row r="9849" spans="1:1" x14ac:dyDescent="0.3">
      <c r="A9849"/>
    </row>
    <row r="9850" spans="1:1" x14ac:dyDescent="0.3">
      <c r="A9850"/>
    </row>
    <row r="9851" spans="1:1" x14ac:dyDescent="0.3">
      <c r="A9851"/>
    </row>
    <row r="9852" spans="1:1" x14ac:dyDescent="0.3">
      <c r="A9852"/>
    </row>
    <row r="9853" spans="1:1" x14ac:dyDescent="0.3">
      <c r="A9853"/>
    </row>
    <row r="9854" spans="1:1" x14ac:dyDescent="0.3">
      <c r="A9854"/>
    </row>
    <row r="9855" spans="1:1" x14ac:dyDescent="0.3">
      <c r="A9855"/>
    </row>
    <row r="9856" spans="1:1" x14ac:dyDescent="0.3">
      <c r="A9856"/>
    </row>
    <row r="9857" spans="1:1" x14ac:dyDescent="0.3">
      <c r="A9857"/>
    </row>
    <row r="9858" spans="1:1" x14ac:dyDescent="0.3">
      <c r="A9858"/>
    </row>
    <row r="9859" spans="1:1" x14ac:dyDescent="0.3">
      <c r="A9859"/>
    </row>
    <row r="9860" spans="1:1" x14ac:dyDescent="0.3">
      <c r="A9860"/>
    </row>
    <row r="9861" spans="1:1" x14ac:dyDescent="0.3">
      <c r="A9861"/>
    </row>
    <row r="9862" spans="1:1" x14ac:dyDescent="0.3">
      <c r="A9862"/>
    </row>
    <row r="9863" spans="1:1" x14ac:dyDescent="0.3">
      <c r="A9863"/>
    </row>
    <row r="9864" spans="1:1" x14ac:dyDescent="0.3">
      <c r="A9864"/>
    </row>
    <row r="9865" spans="1:1" x14ac:dyDescent="0.3">
      <c r="A9865"/>
    </row>
    <row r="9866" spans="1:1" x14ac:dyDescent="0.3">
      <c r="A9866"/>
    </row>
    <row r="9867" spans="1:1" x14ac:dyDescent="0.3">
      <c r="A9867"/>
    </row>
    <row r="9868" spans="1:1" x14ac:dyDescent="0.3">
      <c r="A9868"/>
    </row>
    <row r="9869" spans="1:1" x14ac:dyDescent="0.3">
      <c r="A9869"/>
    </row>
    <row r="9870" spans="1:1" x14ac:dyDescent="0.3">
      <c r="A9870"/>
    </row>
    <row r="9871" spans="1:1" x14ac:dyDescent="0.3">
      <c r="A9871"/>
    </row>
    <row r="9872" spans="1:1" x14ac:dyDescent="0.3">
      <c r="A9872"/>
    </row>
    <row r="9873" spans="1:1" x14ac:dyDescent="0.3">
      <c r="A9873"/>
    </row>
    <row r="9874" spans="1:1" x14ac:dyDescent="0.3">
      <c r="A9874"/>
    </row>
    <row r="9875" spans="1:1" x14ac:dyDescent="0.3">
      <c r="A9875"/>
    </row>
    <row r="9876" spans="1:1" x14ac:dyDescent="0.3">
      <c r="A9876"/>
    </row>
    <row r="9877" spans="1:1" x14ac:dyDescent="0.3">
      <c r="A9877"/>
    </row>
    <row r="9878" spans="1:1" x14ac:dyDescent="0.3">
      <c r="A9878"/>
    </row>
    <row r="9879" spans="1:1" x14ac:dyDescent="0.3">
      <c r="A9879"/>
    </row>
    <row r="9880" spans="1:1" x14ac:dyDescent="0.3">
      <c r="A9880"/>
    </row>
    <row r="9881" spans="1:1" x14ac:dyDescent="0.3">
      <c r="A9881"/>
    </row>
    <row r="9882" spans="1:1" x14ac:dyDescent="0.3">
      <c r="A9882"/>
    </row>
    <row r="9883" spans="1:1" x14ac:dyDescent="0.3">
      <c r="A9883"/>
    </row>
    <row r="9884" spans="1:1" x14ac:dyDescent="0.3">
      <c r="A9884"/>
    </row>
    <row r="9885" spans="1:1" x14ac:dyDescent="0.3">
      <c r="A9885"/>
    </row>
    <row r="9886" spans="1:1" x14ac:dyDescent="0.3">
      <c r="A9886"/>
    </row>
    <row r="9887" spans="1:1" x14ac:dyDescent="0.3">
      <c r="A9887"/>
    </row>
    <row r="9888" spans="1:1" x14ac:dyDescent="0.3">
      <c r="A9888"/>
    </row>
    <row r="9889" spans="1:1" x14ac:dyDescent="0.3">
      <c r="A9889"/>
    </row>
    <row r="9890" spans="1:1" x14ac:dyDescent="0.3">
      <c r="A9890"/>
    </row>
    <row r="9891" spans="1:1" x14ac:dyDescent="0.3">
      <c r="A9891"/>
    </row>
    <row r="9892" spans="1:1" x14ac:dyDescent="0.3">
      <c r="A9892"/>
    </row>
    <row r="9893" spans="1:1" x14ac:dyDescent="0.3">
      <c r="A9893"/>
    </row>
    <row r="9894" spans="1:1" x14ac:dyDescent="0.3">
      <c r="A9894"/>
    </row>
    <row r="9895" spans="1:1" x14ac:dyDescent="0.3">
      <c r="A9895"/>
    </row>
    <row r="9896" spans="1:1" x14ac:dyDescent="0.3">
      <c r="A9896"/>
    </row>
    <row r="9897" spans="1:1" x14ac:dyDescent="0.3">
      <c r="A9897"/>
    </row>
    <row r="9898" spans="1:1" x14ac:dyDescent="0.3">
      <c r="A9898"/>
    </row>
    <row r="9899" spans="1:1" x14ac:dyDescent="0.3">
      <c r="A9899"/>
    </row>
    <row r="9900" spans="1:1" x14ac:dyDescent="0.3">
      <c r="A9900"/>
    </row>
    <row r="9901" spans="1:1" x14ac:dyDescent="0.3">
      <c r="A9901"/>
    </row>
    <row r="9902" spans="1:1" x14ac:dyDescent="0.3">
      <c r="A9902"/>
    </row>
    <row r="9903" spans="1:1" x14ac:dyDescent="0.3">
      <c r="A9903"/>
    </row>
    <row r="9904" spans="1:1" x14ac:dyDescent="0.3">
      <c r="A9904"/>
    </row>
    <row r="9905" spans="1:1" x14ac:dyDescent="0.3">
      <c r="A9905"/>
    </row>
    <row r="9906" spans="1:1" x14ac:dyDescent="0.3">
      <c r="A9906"/>
    </row>
    <row r="9907" spans="1:1" x14ac:dyDescent="0.3">
      <c r="A9907"/>
    </row>
    <row r="9908" spans="1:1" x14ac:dyDescent="0.3">
      <c r="A9908"/>
    </row>
    <row r="9909" spans="1:1" x14ac:dyDescent="0.3">
      <c r="A9909"/>
    </row>
    <row r="9910" spans="1:1" x14ac:dyDescent="0.3">
      <c r="A9910"/>
    </row>
    <row r="9911" spans="1:1" x14ac:dyDescent="0.3">
      <c r="A9911"/>
    </row>
    <row r="9912" spans="1:1" x14ac:dyDescent="0.3">
      <c r="A9912"/>
    </row>
    <row r="9913" spans="1:1" x14ac:dyDescent="0.3">
      <c r="A9913"/>
    </row>
    <row r="9914" spans="1:1" x14ac:dyDescent="0.3">
      <c r="A9914"/>
    </row>
    <row r="9915" spans="1:1" x14ac:dyDescent="0.3">
      <c r="A9915"/>
    </row>
    <row r="9916" spans="1:1" x14ac:dyDescent="0.3">
      <c r="A9916"/>
    </row>
    <row r="9917" spans="1:1" x14ac:dyDescent="0.3">
      <c r="A9917"/>
    </row>
    <row r="9918" spans="1:1" x14ac:dyDescent="0.3">
      <c r="A9918"/>
    </row>
    <row r="9919" spans="1:1" x14ac:dyDescent="0.3">
      <c r="A9919"/>
    </row>
    <row r="9920" spans="1:1" x14ac:dyDescent="0.3">
      <c r="A9920"/>
    </row>
    <row r="9921" spans="1:1" x14ac:dyDescent="0.3">
      <c r="A9921"/>
    </row>
    <row r="9922" spans="1:1" x14ac:dyDescent="0.3">
      <c r="A9922"/>
    </row>
    <row r="9923" spans="1:1" x14ac:dyDescent="0.3">
      <c r="A9923"/>
    </row>
    <row r="9924" spans="1:1" x14ac:dyDescent="0.3">
      <c r="A9924"/>
    </row>
    <row r="9925" spans="1:1" x14ac:dyDescent="0.3">
      <c r="A9925"/>
    </row>
    <row r="9926" spans="1:1" x14ac:dyDescent="0.3">
      <c r="A9926"/>
    </row>
    <row r="9927" spans="1:1" x14ac:dyDescent="0.3">
      <c r="A9927"/>
    </row>
    <row r="9928" spans="1:1" x14ac:dyDescent="0.3">
      <c r="A9928"/>
    </row>
    <row r="9929" spans="1:1" x14ac:dyDescent="0.3">
      <c r="A9929"/>
    </row>
    <row r="9930" spans="1:1" x14ac:dyDescent="0.3">
      <c r="A9930"/>
    </row>
    <row r="9931" spans="1:1" x14ac:dyDescent="0.3">
      <c r="A9931"/>
    </row>
    <row r="9932" spans="1:1" x14ac:dyDescent="0.3">
      <c r="A9932"/>
    </row>
    <row r="9933" spans="1:1" x14ac:dyDescent="0.3">
      <c r="A9933"/>
    </row>
    <row r="9934" spans="1:1" x14ac:dyDescent="0.3">
      <c r="A9934"/>
    </row>
    <row r="9935" spans="1:1" x14ac:dyDescent="0.3">
      <c r="A9935"/>
    </row>
    <row r="9936" spans="1:1" x14ac:dyDescent="0.3">
      <c r="A9936"/>
    </row>
    <row r="9937" spans="1:1" x14ac:dyDescent="0.3">
      <c r="A9937"/>
    </row>
    <row r="9938" spans="1:1" x14ac:dyDescent="0.3">
      <c r="A9938"/>
    </row>
    <row r="9939" spans="1:1" x14ac:dyDescent="0.3">
      <c r="A9939"/>
    </row>
    <row r="9940" spans="1:1" x14ac:dyDescent="0.3">
      <c r="A9940"/>
    </row>
    <row r="9941" spans="1:1" x14ac:dyDescent="0.3">
      <c r="A9941"/>
    </row>
    <row r="9942" spans="1:1" x14ac:dyDescent="0.3">
      <c r="A9942"/>
    </row>
    <row r="9943" spans="1:1" x14ac:dyDescent="0.3">
      <c r="A9943"/>
    </row>
    <row r="9944" spans="1:1" x14ac:dyDescent="0.3">
      <c r="A9944"/>
    </row>
    <row r="9945" spans="1:1" x14ac:dyDescent="0.3">
      <c r="A9945"/>
    </row>
    <row r="9946" spans="1:1" x14ac:dyDescent="0.3">
      <c r="A9946"/>
    </row>
    <row r="9947" spans="1:1" x14ac:dyDescent="0.3">
      <c r="A9947"/>
    </row>
    <row r="9948" spans="1:1" x14ac:dyDescent="0.3">
      <c r="A9948"/>
    </row>
    <row r="9949" spans="1:1" x14ac:dyDescent="0.3">
      <c r="A9949"/>
    </row>
    <row r="9950" spans="1:1" x14ac:dyDescent="0.3">
      <c r="A9950"/>
    </row>
    <row r="9951" spans="1:1" x14ac:dyDescent="0.3">
      <c r="A9951"/>
    </row>
    <row r="9952" spans="1:1" x14ac:dyDescent="0.3">
      <c r="A9952"/>
    </row>
    <row r="9953" spans="1:1" x14ac:dyDescent="0.3">
      <c r="A9953"/>
    </row>
    <row r="9954" spans="1:1" x14ac:dyDescent="0.3">
      <c r="A9954"/>
    </row>
    <row r="9955" spans="1:1" x14ac:dyDescent="0.3">
      <c r="A9955"/>
    </row>
    <row r="9956" spans="1:1" x14ac:dyDescent="0.3">
      <c r="A9956"/>
    </row>
    <row r="9957" spans="1:1" x14ac:dyDescent="0.3">
      <c r="A9957"/>
    </row>
    <row r="9958" spans="1:1" x14ac:dyDescent="0.3">
      <c r="A9958"/>
    </row>
    <row r="9959" spans="1:1" x14ac:dyDescent="0.3">
      <c r="A9959"/>
    </row>
    <row r="9960" spans="1:1" x14ac:dyDescent="0.3">
      <c r="A9960"/>
    </row>
    <row r="9961" spans="1:1" x14ac:dyDescent="0.3">
      <c r="A9961"/>
    </row>
    <row r="9962" spans="1:1" x14ac:dyDescent="0.3">
      <c r="A9962"/>
    </row>
    <row r="9963" spans="1:1" x14ac:dyDescent="0.3">
      <c r="A9963"/>
    </row>
    <row r="9964" spans="1:1" x14ac:dyDescent="0.3">
      <c r="A9964"/>
    </row>
    <row r="9965" spans="1:1" x14ac:dyDescent="0.3">
      <c r="A9965"/>
    </row>
    <row r="9966" spans="1:1" x14ac:dyDescent="0.3">
      <c r="A9966"/>
    </row>
    <row r="9967" spans="1:1" x14ac:dyDescent="0.3">
      <c r="A9967"/>
    </row>
    <row r="9968" spans="1:1" x14ac:dyDescent="0.3">
      <c r="A9968"/>
    </row>
    <row r="9969" spans="1:1" x14ac:dyDescent="0.3">
      <c r="A9969"/>
    </row>
    <row r="9970" spans="1:1" x14ac:dyDescent="0.3">
      <c r="A9970"/>
    </row>
    <row r="9971" spans="1:1" x14ac:dyDescent="0.3">
      <c r="A9971"/>
    </row>
    <row r="9972" spans="1:1" x14ac:dyDescent="0.3">
      <c r="A9972"/>
    </row>
    <row r="9973" spans="1:1" x14ac:dyDescent="0.3">
      <c r="A9973"/>
    </row>
    <row r="9974" spans="1:1" x14ac:dyDescent="0.3">
      <c r="A9974"/>
    </row>
    <row r="9975" spans="1:1" x14ac:dyDescent="0.3">
      <c r="A9975"/>
    </row>
    <row r="9976" spans="1:1" x14ac:dyDescent="0.3">
      <c r="A9976"/>
    </row>
    <row r="9977" spans="1:1" x14ac:dyDescent="0.3">
      <c r="A9977"/>
    </row>
    <row r="9978" spans="1:1" x14ac:dyDescent="0.3">
      <c r="A9978"/>
    </row>
    <row r="9979" spans="1:1" x14ac:dyDescent="0.3">
      <c r="A9979"/>
    </row>
    <row r="9980" spans="1:1" x14ac:dyDescent="0.3">
      <c r="A9980"/>
    </row>
    <row r="9981" spans="1:1" x14ac:dyDescent="0.3">
      <c r="A9981"/>
    </row>
    <row r="9982" spans="1:1" x14ac:dyDescent="0.3">
      <c r="A9982"/>
    </row>
    <row r="9983" spans="1:1" x14ac:dyDescent="0.3">
      <c r="A9983"/>
    </row>
    <row r="9984" spans="1:1" x14ac:dyDescent="0.3">
      <c r="A9984"/>
    </row>
    <row r="9985" spans="1:1" x14ac:dyDescent="0.3">
      <c r="A9985"/>
    </row>
    <row r="9986" spans="1:1" x14ac:dyDescent="0.3">
      <c r="A9986"/>
    </row>
    <row r="9987" spans="1:1" x14ac:dyDescent="0.3">
      <c r="A9987"/>
    </row>
    <row r="9988" spans="1:1" x14ac:dyDescent="0.3">
      <c r="A9988"/>
    </row>
    <row r="9989" spans="1:1" x14ac:dyDescent="0.3">
      <c r="A9989"/>
    </row>
    <row r="9990" spans="1:1" x14ac:dyDescent="0.3">
      <c r="A9990"/>
    </row>
    <row r="9991" spans="1:1" x14ac:dyDescent="0.3">
      <c r="A9991"/>
    </row>
    <row r="9992" spans="1:1" x14ac:dyDescent="0.3">
      <c r="A9992"/>
    </row>
    <row r="9993" spans="1:1" x14ac:dyDescent="0.3">
      <c r="A9993"/>
    </row>
    <row r="9994" spans="1:1" x14ac:dyDescent="0.3">
      <c r="A9994"/>
    </row>
    <row r="9995" spans="1:1" x14ac:dyDescent="0.3">
      <c r="A9995"/>
    </row>
    <row r="9996" spans="1:1" x14ac:dyDescent="0.3">
      <c r="A9996"/>
    </row>
    <row r="9997" spans="1:1" x14ac:dyDescent="0.3">
      <c r="A9997"/>
    </row>
    <row r="9998" spans="1:1" x14ac:dyDescent="0.3">
      <c r="A9998"/>
    </row>
    <row r="9999" spans="1:1" x14ac:dyDescent="0.3">
      <c r="A9999"/>
    </row>
    <row r="10000" spans="1:1" x14ac:dyDescent="0.3">
      <c r="A10000"/>
    </row>
    <row r="10001" spans="1:1" x14ac:dyDescent="0.3">
      <c r="A10001"/>
    </row>
    <row r="10002" spans="1:1" x14ac:dyDescent="0.3">
      <c r="A10002"/>
    </row>
    <row r="10003" spans="1:1" x14ac:dyDescent="0.3">
      <c r="A10003"/>
    </row>
    <row r="10004" spans="1:1" x14ac:dyDescent="0.3">
      <c r="A10004"/>
    </row>
    <row r="10005" spans="1:1" x14ac:dyDescent="0.3">
      <c r="A10005"/>
    </row>
    <row r="10006" spans="1:1" x14ac:dyDescent="0.3">
      <c r="A10006"/>
    </row>
    <row r="10007" spans="1:1" x14ac:dyDescent="0.3">
      <c r="A10007"/>
    </row>
    <row r="10008" spans="1:1" x14ac:dyDescent="0.3">
      <c r="A10008"/>
    </row>
    <row r="10009" spans="1:1" x14ac:dyDescent="0.3">
      <c r="A10009"/>
    </row>
    <row r="10010" spans="1:1" x14ac:dyDescent="0.3">
      <c r="A10010"/>
    </row>
    <row r="10011" spans="1:1" x14ac:dyDescent="0.3">
      <c r="A10011"/>
    </row>
    <row r="10012" spans="1:1" x14ac:dyDescent="0.3">
      <c r="A10012"/>
    </row>
    <row r="10013" spans="1:1" x14ac:dyDescent="0.3">
      <c r="A10013"/>
    </row>
    <row r="10014" spans="1:1" x14ac:dyDescent="0.3">
      <c r="A10014"/>
    </row>
    <row r="10015" spans="1:1" x14ac:dyDescent="0.3">
      <c r="A10015"/>
    </row>
    <row r="10016" spans="1:1" x14ac:dyDescent="0.3">
      <c r="A10016"/>
    </row>
    <row r="10017" spans="1:1" x14ac:dyDescent="0.3">
      <c r="A10017"/>
    </row>
    <row r="10018" spans="1:1" x14ac:dyDescent="0.3">
      <c r="A10018"/>
    </row>
    <row r="10019" spans="1:1" x14ac:dyDescent="0.3">
      <c r="A10019"/>
    </row>
    <row r="10020" spans="1:1" x14ac:dyDescent="0.3">
      <c r="A10020"/>
    </row>
    <row r="10021" spans="1:1" x14ac:dyDescent="0.3">
      <c r="A10021"/>
    </row>
    <row r="10022" spans="1:1" x14ac:dyDescent="0.3">
      <c r="A10022"/>
    </row>
    <row r="10023" spans="1:1" x14ac:dyDescent="0.3">
      <c r="A10023"/>
    </row>
    <row r="10024" spans="1:1" x14ac:dyDescent="0.3">
      <c r="A10024"/>
    </row>
    <row r="10025" spans="1:1" x14ac:dyDescent="0.3">
      <c r="A10025"/>
    </row>
    <row r="10026" spans="1:1" x14ac:dyDescent="0.3">
      <c r="A10026"/>
    </row>
    <row r="10027" spans="1:1" x14ac:dyDescent="0.3">
      <c r="A10027"/>
    </row>
    <row r="10028" spans="1:1" x14ac:dyDescent="0.3">
      <c r="A10028"/>
    </row>
    <row r="10029" spans="1:1" x14ac:dyDescent="0.3">
      <c r="A10029"/>
    </row>
    <row r="10030" spans="1:1" x14ac:dyDescent="0.3">
      <c r="A10030"/>
    </row>
    <row r="10031" spans="1:1" x14ac:dyDescent="0.3">
      <c r="A10031"/>
    </row>
    <row r="10032" spans="1:1" x14ac:dyDescent="0.3">
      <c r="A10032"/>
    </row>
    <row r="10033" spans="1:1" x14ac:dyDescent="0.3">
      <c r="A10033"/>
    </row>
    <row r="10034" spans="1:1" x14ac:dyDescent="0.3">
      <c r="A10034"/>
    </row>
    <row r="10035" spans="1:1" x14ac:dyDescent="0.3">
      <c r="A10035"/>
    </row>
    <row r="10036" spans="1:1" x14ac:dyDescent="0.3">
      <c r="A10036"/>
    </row>
    <row r="10037" spans="1:1" x14ac:dyDescent="0.3">
      <c r="A10037"/>
    </row>
    <row r="10038" spans="1:1" x14ac:dyDescent="0.3">
      <c r="A10038"/>
    </row>
    <row r="10039" spans="1:1" x14ac:dyDescent="0.3">
      <c r="A10039"/>
    </row>
    <row r="10040" spans="1:1" x14ac:dyDescent="0.3">
      <c r="A10040"/>
    </row>
    <row r="10041" spans="1:1" x14ac:dyDescent="0.3">
      <c r="A10041"/>
    </row>
    <row r="10042" spans="1:1" x14ac:dyDescent="0.3">
      <c r="A10042"/>
    </row>
    <row r="10043" spans="1:1" x14ac:dyDescent="0.3">
      <c r="A10043"/>
    </row>
    <row r="10044" spans="1:1" x14ac:dyDescent="0.3">
      <c r="A10044"/>
    </row>
    <row r="10045" spans="1:1" x14ac:dyDescent="0.3">
      <c r="A10045"/>
    </row>
    <row r="10046" spans="1:1" x14ac:dyDescent="0.3">
      <c r="A10046"/>
    </row>
    <row r="10047" spans="1:1" x14ac:dyDescent="0.3">
      <c r="A10047"/>
    </row>
    <row r="10048" spans="1:1" x14ac:dyDescent="0.3">
      <c r="A10048"/>
    </row>
    <row r="10049" spans="1:1" x14ac:dyDescent="0.3">
      <c r="A10049"/>
    </row>
    <row r="10050" spans="1:1" x14ac:dyDescent="0.3">
      <c r="A10050"/>
    </row>
    <row r="10051" spans="1:1" x14ac:dyDescent="0.3">
      <c r="A10051"/>
    </row>
    <row r="10052" spans="1:1" x14ac:dyDescent="0.3">
      <c r="A10052"/>
    </row>
    <row r="10053" spans="1:1" x14ac:dyDescent="0.3">
      <c r="A10053"/>
    </row>
    <row r="10054" spans="1:1" x14ac:dyDescent="0.3">
      <c r="A10054"/>
    </row>
    <row r="10055" spans="1:1" x14ac:dyDescent="0.3">
      <c r="A10055"/>
    </row>
    <row r="10056" spans="1:1" x14ac:dyDescent="0.3">
      <c r="A10056"/>
    </row>
    <row r="10057" spans="1:1" x14ac:dyDescent="0.3">
      <c r="A10057"/>
    </row>
    <row r="10058" spans="1:1" x14ac:dyDescent="0.3">
      <c r="A10058"/>
    </row>
    <row r="10059" spans="1:1" x14ac:dyDescent="0.3">
      <c r="A10059"/>
    </row>
    <row r="10060" spans="1:1" x14ac:dyDescent="0.3">
      <c r="A10060"/>
    </row>
    <row r="10061" spans="1:1" x14ac:dyDescent="0.3">
      <c r="A10061"/>
    </row>
    <row r="10062" spans="1:1" x14ac:dyDescent="0.3">
      <c r="A10062"/>
    </row>
    <row r="10063" spans="1:1" x14ac:dyDescent="0.3">
      <c r="A10063"/>
    </row>
    <row r="10064" spans="1:1" x14ac:dyDescent="0.3">
      <c r="A10064"/>
    </row>
    <row r="10065" spans="1:1" x14ac:dyDescent="0.3">
      <c r="A10065"/>
    </row>
    <row r="10066" spans="1:1" x14ac:dyDescent="0.3">
      <c r="A10066"/>
    </row>
    <row r="10067" spans="1:1" x14ac:dyDescent="0.3">
      <c r="A10067"/>
    </row>
    <row r="10068" spans="1:1" x14ac:dyDescent="0.3">
      <c r="A10068"/>
    </row>
    <row r="10069" spans="1:1" x14ac:dyDescent="0.3">
      <c r="A10069"/>
    </row>
    <row r="10070" spans="1:1" x14ac:dyDescent="0.3">
      <c r="A10070"/>
    </row>
    <row r="10071" spans="1:1" x14ac:dyDescent="0.3">
      <c r="A10071"/>
    </row>
    <row r="10072" spans="1:1" x14ac:dyDescent="0.3">
      <c r="A10072"/>
    </row>
    <row r="10073" spans="1:1" x14ac:dyDescent="0.3">
      <c r="A10073"/>
    </row>
    <row r="10074" spans="1:1" x14ac:dyDescent="0.3">
      <c r="A10074"/>
    </row>
    <row r="10075" spans="1:1" x14ac:dyDescent="0.3">
      <c r="A10075"/>
    </row>
    <row r="10076" spans="1:1" x14ac:dyDescent="0.3">
      <c r="A10076"/>
    </row>
    <row r="10077" spans="1:1" x14ac:dyDescent="0.3">
      <c r="A10077"/>
    </row>
    <row r="10078" spans="1:1" x14ac:dyDescent="0.3">
      <c r="A10078"/>
    </row>
    <row r="10079" spans="1:1" x14ac:dyDescent="0.3">
      <c r="A10079"/>
    </row>
    <row r="10080" spans="1:1" x14ac:dyDescent="0.3">
      <c r="A10080"/>
    </row>
    <row r="10081" spans="1:1" x14ac:dyDescent="0.3">
      <c r="A10081"/>
    </row>
    <row r="10082" spans="1:1" x14ac:dyDescent="0.3">
      <c r="A10082"/>
    </row>
    <row r="10083" spans="1:1" x14ac:dyDescent="0.3">
      <c r="A10083"/>
    </row>
    <row r="10084" spans="1:1" x14ac:dyDescent="0.3">
      <c r="A10084"/>
    </row>
    <row r="10085" spans="1:1" x14ac:dyDescent="0.3">
      <c r="A10085"/>
    </row>
    <row r="10086" spans="1:1" x14ac:dyDescent="0.3">
      <c r="A10086"/>
    </row>
    <row r="10087" spans="1:1" x14ac:dyDescent="0.3">
      <c r="A10087"/>
    </row>
    <row r="10088" spans="1:1" x14ac:dyDescent="0.3">
      <c r="A10088"/>
    </row>
    <row r="10089" spans="1:1" x14ac:dyDescent="0.3">
      <c r="A10089"/>
    </row>
    <row r="10090" spans="1:1" x14ac:dyDescent="0.3">
      <c r="A10090"/>
    </row>
    <row r="10091" spans="1:1" x14ac:dyDescent="0.3">
      <c r="A10091"/>
    </row>
    <row r="10092" spans="1:1" x14ac:dyDescent="0.3">
      <c r="A10092"/>
    </row>
    <row r="10093" spans="1:1" x14ac:dyDescent="0.3">
      <c r="A10093"/>
    </row>
    <row r="10094" spans="1:1" x14ac:dyDescent="0.3">
      <c r="A10094"/>
    </row>
    <row r="10095" spans="1:1" x14ac:dyDescent="0.3">
      <c r="A10095"/>
    </row>
    <row r="10096" spans="1:1" x14ac:dyDescent="0.3">
      <c r="A10096"/>
    </row>
    <row r="10097" spans="1:1" x14ac:dyDescent="0.3">
      <c r="A10097"/>
    </row>
    <row r="10098" spans="1:1" x14ac:dyDescent="0.3">
      <c r="A10098"/>
    </row>
    <row r="10099" spans="1:1" x14ac:dyDescent="0.3">
      <c r="A10099"/>
    </row>
    <row r="10100" spans="1:1" x14ac:dyDescent="0.3">
      <c r="A10100"/>
    </row>
    <row r="10101" spans="1:1" x14ac:dyDescent="0.3">
      <c r="A10101"/>
    </row>
    <row r="10102" spans="1:1" x14ac:dyDescent="0.3">
      <c r="A10102"/>
    </row>
    <row r="10103" spans="1:1" x14ac:dyDescent="0.3">
      <c r="A10103"/>
    </row>
    <row r="10104" spans="1:1" x14ac:dyDescent="0.3">
      <c r="A10104"/>
    </row>
    <row r="10105" spans="1:1" x14ac:dyDescent="0.3">
      <c r="A10105"/>
    </row>
    <row r="10106" spans="1:1" x14ac:dyDescent="0.3">
      <c r="A10106"/>
    </row>
    <row r="10107" spans="1:1" x14ac:dyDescent="0.3">
      <c r="A10107"/>
    </row>
    <row r="10108" spans="1:1" x14ac:dyDescent="0.3">
      <c r="A10108"/>
    </row>
    <row r="10109" spans="1:1" x14ac:dyDescent="0.3">
      <c r="A10109"/>
    </row>
    <row r="10110" spans="1:1" x14ac:dyDescent="0.3">
      <c r="A10110"/>
    </row>
    <row r="10111" spans="1:1" x14ac:dyDescent="0.3">
      <c r="A10111"/>
    </row>
    <row r="10112" spans="1:1" x14ac:dyDescent="0.3">
      <c r="A10112"/>
    </row>
    <row r="10113" spans="1:1" x14ac:dyDescent="0.3">
      <c r="A10113"/>
    </row>
    <row r="10114" spans="1:1" x14ac:dyDescent="0.3">
      <c r="A10114"/>
    </row>
    <row r="10115" spans="1:1" x14ac:dyDescent="0.3">
      <c r="A10115"/>
    </row>
    <row r="10116" spans="1:1" x14ac:dyDescent="0.3">
      <c r="A10116"/>
    </row>
    <row r="10117" spans="1:1" x14ac:dyDescent="0.3">
      <c r="A10117"/>
    </row>
    <row r="10118" spans="1:1" x14ac:dyDescent="0.3">
      <c r="A10118"/>
    </row>
    <row r="10119" spans="1:1" x14ac:dyDescent="0.3">
      <c r="A10119"/>
    </row>
    <row r="10120" spans="1:1" x14ac:dyDescent="0.3">
      <c r="A10120"/>
    </row>
    <row r="10121" spans="1:1" x14ac:dyDescent="0.3">
      <c r="A10121"/>
    </row>
    <row r="10122" spans="1:1" x14ac:dyDescent="0.3">
      <c r="A10122"/>
    </row>
    <row r="10123" spans="1:1" x14ac:dyDescent="0.3">
      <c r="A10123"/>
    </row>
    <row r="10124" spans="1:1" x14ac:dyDescent="0.3">
      <c r="A10124"/>
    </row>
    <row r="10125" spans="1:1" x14ac:dyDescent="0.3">
      <c r="A10125"/>
    </row>
    <row r="10126" spans="1:1" x14ac:dyDescent="0.3">
      <c r="A10126"/>
    </row>
    <row r="10127" spans="1:1" x14ac:dyDescent="0.3">
      <c r="A10127"/>
    </row>
    <row r="10128" spans="1:1" x14ac:dyDescent="0.3">
      <c r="A10128"/>
    </row>
    <row r="10129" spans="1:1" x14ac:dyDescent="0.3">
      <c r="A10129"/>
    </row>
    <row r="10130" spans="1:1" x14ac:dyDescent="0.3">
      <c r="A10130"/>
    </row>
    <row r="10131" spans="1:1" x14ac:dyDescent="0.3">
      <c r="A10131"/>
    </row>
    <row r="10132" spans="1:1" x14ac:dyDescent="0.3">
      <c r="A10132"/>
    </row>
    <row r="10133" spans="1:1" x14ac:dyDescent="0.3">
      <c r="A10133"/>
    </row>
    <row r="10134" spans="1:1" x14ac:dyDescent="0.3">
      <c r="A10134"/>
    </row>
    <row r="10135" spans="1:1" x14ac:dyDescent="0.3">
      <c r="A10135"/>
    </row>
    <row r="10136" spans="1:1" x14ac:dyDescent="0.3">
      <c r="A10136"/>
    </row>
    <row r="10137" spans="1:1" x14ac:dyDescent="0.3">
      <c r="A10137"/>
    </row>
    <row r="10138" spans="1:1" x14ac:dyDescent="0.3">
      <c r="A10138"/>
    </row>
    <row r="10139" spans="1:1" x14ac:dyDescent="0.3">
      <c r="A10139"/>
    </row>
    <row r="10140" spans="1:1" x14ac:dyDescent="0.3">
      <c r="A10140"/>
    </row>
    <row r="10141" spans="1:1" x14ac:dyDescent="0.3">
      <c r="A10141"/>
    </row>
    <row r="10142" spans="1:1" x14ac:dyDescent="0.3">
      <c r="A10142"/>
    </row>
    <row r="10143" spans="1:1" x14ac:dyDescent="0.3">
      <c r="A10143"/>
    </row>
    <row r="10144" spans="1:1" x14ac:dyDescent="0.3">
      <c r="A10144"/>
    </row>
    <row r="10145" spans="1:1" x14ac:dyDescent="0.3">
      <c r="A10145"/>
    </row>
    <row r="10146" spans="1:1" x14ac:dyDescent="0.3">
      <c r="A10146"/>
    </row>
    <row r="10147" spans="1:1" x14ac:dyDescent="0.3">
      <c r="A10147"/>
    </row>
    <row r="10148" spans="1:1" x14ac:dyDescent="0.3">
      <c r="A10148"/>
    </row>
    <row r="10149" spans="1:1" x14ac:dyDescent="0.3">
      <c r="A10149"/>
    </row>
    <row r="10150" spans="1:1" x14ac:dyDescent="0.3">
      <c r="A10150"/>
    </row>
    <row r="10151" spans="1:1" x14ac:dyDescent="0.3">
      <c r="A10151"/>
    </row>
    <row r="10152" spans="1:1" x14ac:dyDescent="0.3">
      <c r="A10152"/>
    </row>
    <row r="10153" spans="1:1" x14ac:dyDescent="0.3">
      <c r="A10153"/>
    </row>
    <row r="10154" spans="1:1" x14ac:dyDescent="0.3">
      <c r="A10154"/>
    </row>
    <row r="10155" spans="1:1" x14ac:dyDescent="0.3">
      <c r="A10155"/>
    </row>
    <row r="10156" spans="1:1" x14ac:dyDescent="0.3">
      <c r="A10156"/>
    </row>
    <row r="10157" spans="1:1" x14ac:dyDescent="0.3">
      <c r="A10157"/>
    </row>
    <row r="10158" spans="1:1" x14ac:dyDescent="0.3">
      <c r="A10158"/>
    </row>
    <row r="10159" spans="1:1" x14ac:dyDescent="0.3">
      <c r="A10159"/>
    </row>
    <row r="10160" spans="1:1" x14ac:dyDescent="0.3">
      <c r="A10160"/>
    </row>
    <row r="10161" spans="1:1" x14ac:dyDescent="0.3">
      <c r="A10161"/>
    </row>
    <row r="10162" spans="1:1" x14ac:dyDescent="0.3">
      <c r="A10162"/>
    </row>
    <row r="10163" spans="1:1" x14ac:dyDescent="0.3">
      <c r="A10163"/>
    </row>
    <row r="10164" spans="1:1" x14ac:dyDescent="0.3">
      <c r="A10164"/>
    </row>
    <row r="10165" spans="1:1" x14ac:dyDescent="0.3">
      <c r="A10165"/>
    </row>
    <row r="10166" spans="1:1" x14ac:dyDescent="0.3">
      <c r="A10166"/>
    </row>
    <row r="10167" spans="1:1" x14ac:dyDescent="0.3">
      <c r="A10167"/>
    </row>
    <row r="10168" spans="1:1" x14ac:dyDescent="0.3">
      <c r="A10168"/>
    </row>
    <row r="10169" spans="1:1" x14ac:dyDescent="0.3">
      <c r="A10169"/>
    </row>
    <row r="10170" spans="1:1" x14ac:dyDescent="0.3">
      <c r="A10170"/>
    </row>
    <row r="10171" spans="1:1" x14ac:dyDescent="0.3">
      <c r="A10171"/>
    </row>
    <row r="10172" spans="1:1" x14ac:dyDescent="0.3">
      <c r="A10172"/>
    </row>
    <row r="10173" spans="1:1" x14ac:dyDescent="0.3">
      <c r="A10173"/>
    </row>
    <row r="10174" spans="1:1" x14ac:dyDescent="0.3">
      <c r="A10174"/>
    </row>
    <row r="10175" spans="1:1" x14ac:dyDescent="0.3">
      <c r="A10175"/>
    </row>
    <row r="10176" spans="1:1" x14ac:dyDescent="0.3">
      <c r="A10176"/>
    </row>
    <row r="10177" spans="1:1" x14ac:dyDescent="0.3">
      <c r="A10177"/>
    </row>
    <row r="10178" spans="1:1" x14ac:dyDescent="0.3">
      <c r="A10178"/>
    </row>
    <row r="10179" spans="1:1" x14ac:dyDescent="0.3">
      <c r="A10179"/>
    </row>
    <row r="10180" spans="1:1" x14ac:dyDescent="0.3">
      <c r="A10180"/>
    </row>
    <row r="10181" spans="1:1" x14ac:dyDescent="0.3">
      <c r="A10181"/>
    </row>
    <row r="10182" spans="1:1" x14ac:dyDescent="0.3">
      <c r="A10182"/>
    </row>
    <row r="10183" spans="1:1" x14ac:dyDescent="0.3">
      <c r="A10183"/>
    </row>
    <row r="10184" spans="1:1" x14ac:dyDescent="0.3">
      <c r="A10184"/>
    </row>
    <row r="10185" spans="1:1" x14ac:dyDescent="0.3">
      <c r="A10185"/>
    </row>
    <row r="10186" spans="1:1" x14ac:dyDescent="0.3">
      <c r="A10186"/>
    </row>
    <row r="10187" spans="1:1" x14ac:dyDescent="0.3">
      <c r="A10187"/>
    </row>
    <row r="10188" spans="1:1" x14ac:dyDescent="0.3">
      <c r="A10188"/>
    </row>
    <row r="10189" spans="1:1" x14ac:dyDescent="0.3">
      <c r="A10189"/>
    </row>
    <row r="10190" spans="1:1" x14ac:dyDescent="0.3">
      <c r="A10190"/>
    </row>
    <row r="10191" spans="1:1" x14ac:dyDescent="0.3">
      <c r="A10191"/>
    </row>
    <row r="10192" spans="1:1" x14ac:dyDescent="0.3">
      <c r="A10192"/>
    </row>
    <row r="10193" spans="1:1" x14ac:dyDescent="0.3">
      <c r="A10193"/>
    </row>
    <row r="10194" spans="1:1" x14ac:dyDescent="0.3">
      <c r="A10194"/>
    </row>
    <row r="10195" spans="1:1" x14ac:dyDescent="0.3">
      <c r="A10195"/>
    </row>
    <row r="10196" spans="1:1" x14ac:dyDescent="0.3">
      <c r="A10196"/>
    </row>
    <row r="10197" spans="1:1" x14ac:dyDescent="0.3">
      <c r="A10197"/>
    </row>
    <row r="10198" spans="1:1" x14ac:dyDescent="0.3">
      <c r="A10198"/>
    </row>
    <row r="10199" spans="1:1" x14ac:dyDescent="0.3">
      <c r="A10199"/>
    </row>
    <row r="10200" spans="1:1" x14ac:dyDescent="0.3">
      <c r="A10200"/>
    </row>
    <row r="10201" spans="1:1" x14ac:dyDescent="0.3">
      <c r="A10201"/>
    </row>
    <row r="10202" spans="1:1" x14ac:dyDescent="0.3">
      <c r="A10202"/>
    </row>
    <row r="10203" spans="1:1" x14ac:dyDescent="0.3">
      <c r="A10203"/>
    </row>
    <row r="10204" spans="1:1" x14ac:dyDescent="0.3">
      <c r="A10204"/>
    </row>
    <row r="10205" spans="1:1" x14ac:dyDescent="0.3">
      <c r="A10205"/>
    </row>
    <row r="10206" spans="1:1" x14ac:dyDescent="0.3">
      <c r="A10206"/>
    </row>
    <row r="10207" spans="1:1" x14ac:dyDescent="0.3">
      <c r="A10207"/>
    </row>
    <row r="10208" spans="1:1" x14ac:dyDescent="0.3">
      <c r="A10208"/>
    </row>
    <row r="10209" spans="1:1" x14ac:dyDescent="0.3">
      <c r="A10209"/>
    </row>
    <row r="10210" spans="1:1" x14ac:dyDescent="0.3">
      <c r="A10210"/>
    </row>
    <row r="10211" spans="1:1" x14ac:dyDescent="0.3">
      <c r="A10211"/>
    </row>
    <row r="10212" spans="1:1" x14ac:dyDescent="0.3">
      <c r="A10212"/>
    </row>
    <row r="10213" spans="1:1" x14ac:dyDescent="0.3">
      <c r="A10213"/>
    </row>
    <row r="10214" spans="1:1" x14ac:dyDescent="0.3">
      <c r="A10214"/>
    </row>
    <row r="10215" spans="1:1" x14ac:dyDescent="0.3">
      <c r="A10215"/>
    </row>
    <row r="10216" spans="1:1" x14ac:dyDescent="0.3">
      <c r="A10216"/>
    </row>
    <row r="10217" spans="1:1" x14ac:dyDescent="0.3">
      <c r="A10217"/>
    </row>
    <row r="10218" spans="1:1" x14ac:dyDescent="0.3">
      <c r="A10218"/>
    </row>
    <row r="10219" spans="1:1" x14ac:dyDescent="0.3">
      <c r="A10219"/>
    </row>
    <row r="10220" spans="1:1" x14ac:dyDescent="0.3">
      <c r="A10220"/>
    </row>
    <row r="10221" spans="1:1" x14ac:dyDescent="0.3">
      <c r="A10221"/>
    </row>
    <row r="10222" spans="1:1" x14ac:dyDescent="0.3">
      <c r="A10222"/>
    </row>
    <row r="10223" spans="1:1" x14ac:dyDescent="0.3">
      <c r="A10223"/>
    </row>
    <row r="10224" spans="1:1" x14ac:dyDescent="0.3">
      <c r="A10224"/>
    </row>
    <row r="10225" spans="1:1" x14ac:dyDescent="0.3">
      <c r="A10225"/>
    </row>
    <row r="10226" spans="1:1" x14ac:dyDescent="0.3">
      <c r="A10226"/>
    </row>
    <row r="10227" spans="1:1" x14ac:dyDescent="0.3">
      <c r="A10227"/>
    </row>
    <row r="10228" spans="1:1" x14ac:dyDescent="0.3">
      <c r="A10228"/>
    </row>
    <row r="10229" spans="1:1" x14ac:dyDescent="0.3">
      <c r="A10229"/>
    </row>
    <row r="10230" spans="1:1" x14ac:dyDescent="0.3">
      <c r="A10230"/>
    </row>
    <row r="10231" spans="1:1" x14ac:dyDescent="0.3">
      <c r="A10231"/>
    </row>
    <row r="10232" spans="1:1" x14ac:dyDescent="0.3">
      <c r="A10232"/>
    </row>
    <row r="10233" spans="1:1" x14ac:dyDescent="0.3">
      <c r="A10233"/>
    </row>
    <row r="10234" spans="1:1" x14ac:dyDescent="0.3">
      <c r="A10234"/>
    </row>
    <row r="10235" spans="1:1" x14ac:dyDescent="0.3">
      <c r="A10235"/>
    </row>
    <row r="10236" spans="1:1" x14ac:dyDescent="0.3">
      <c r="A10236"/>
    </row>
    <row r="10237" spans="1:1" x14ac:dyDescent="0.3">
      <c r="A10237"/>
    </row>
    <row r="10238" spans="1:1" x14ac:dyDescent="0.3">
      <c r="A10238"/>
    </row>
    <row r="10239" spans="1:1" x14ac:dyDescent="0.3">
      <c r="A10239"/>
    </row>
    <row r="10240" spans="1:1" x14ac:dyDescent="0.3">
      <c r="A10240"/>
    </row>
    <row r="10241" spans="1:1" x14ac:dyDescent="0.3">
      <c r="A10241"/>
    </row>
    <row r="10242" spans="1:1" x14ac:dyDescent="0.3">
      <c r="A10242"/>
    </row>
    <row r="10243" spans="1:1" x14ac:dyDescent="0.3">
      <c r="A10243"/>
    </row>
    <row r="10244" spans="1:1" x14ac:dyDescent="0.3">
      <c r="A10244"/>
    </row>
    <row r="10245" spans="1:1" x14ac:dyDescent="0.3">
      <c r="A10245"/>
    </row>
    <row r="10246" spans="1:1" x14ac:dyDescent="0.3">
      <c r="A10246"/>
    </row>
    <row r="10247" spans="1:1" x14ac:dyDescent="0.3">
      <c r="A10247"/>
    </row>
    <row r="10248" spans="1:1" x14ac:dyDescent="0.3">
      <c r="A10248"/>
    </row>
    <row r="10249" spans="1:1" x14ac:dyDescent="0.3">
      <c r="A10249"/>
    </row>
    <row r="10250" spans="1:1" x14ac:dyDescent="0.3">
      <c r="A10250"/>
    </row>
    <row r="10251" spans="1:1" x14ac:dyDescent="0.3">
      <c r="A10251"/>
    </row>
    <row r="10252" spans="1:1" x14ac:dyDescent="0.3">
      <c r="A10252"/>
    </row>
    <row r="10253" spans="1:1" x14ac:dyDescent="0.3">
      <c r="A10253"/>
    </row>
    <row r="10254" spans="1:1" x14ac:dyDescent="0.3">
      <c r="A10254"/>
    </row>
    <row r="10255" spans="1:1" x14ac:dyDescent="0.3">
      <c r="A10255"/>
    </row>
    <row r="10256" spans="1:1" x14ac:dyDescent="0.3">
      <c r="A10256"/>
    </row>
    <row r="10257" spans="1:1" x14ac:dyDescent="0.3">
      <c r="A10257"/>
    </row>
    <row r="10258" spans="1:1" x14ac:dyDescent="0.3">
      <c r="A10258"/>
    </row>
    <row r="10259" spans="1:1" x14ac:dyDescent="0.3">
      <c r="A10259"/>
    </row>
    <row r="10260" spans="1:1" x14ac:dyDescent="0.3">
      <c r="A10260"/>
    </row>
    <row r="10261" spans="1:1" x14ac:dyDescent="0.3">
      <c r="A10261"/>
    </row>
    <row r="10262" spans="1:1" x14ac:dyDescent="0.3">
      <c r="A10262"/>
    </row>
    <row r="10263" spans="1:1" x14ac:dyDescent="0.3">
      <c r="A10263"/>
    </row>
    <row r="10264" spans="1:1" x14ac:dyDescent="0.3">
      <c r="A10264"/>
    </row>
    <row r="10265" spans="1:1" x14ac:dyDescent="0.3">
      <c r="A10265"/>
    </row>
    <row r="10266" spans="1:1" x14ac:dyDescent="0.3">
      <c r="A10266"/>
    </row>
    <row r="10267" spans="1:1" x14ac:dyDescent="0.3">
      <c r="A10267"/>
    </row>
    <row r="10268" spans="1:1" x14ac:dyDescent="0.3">
      <c r="A10268"/>
    </row>
    <row r="10269" spans="1:1" x14ac:dyDescent="0.3">
      <c r="A10269"/>
    </row>
    <row r="10270" spans="1:1" x14ac:dyDescent="0.3">
      <c r="A10270"/>
    </row>
    <row r="10271" spans="1:1" x14ac:dyDescent="0.3">
      <c r="A10271"/>
    </row>
    <row r="10272" spans="1:1" x14ac:dyDescent="0.3">
      <c r="A10272"/>
    </row>
    <row r="10273" spans="1:1" x14ac:dyDescent="0.3">
      <c r="A10273"/>
    </row>
    <row r="10274" spans="1:1" x14ac:dyDescent="0.3">
      <c r="A10274"/>
    </row>
    <row r="10275" spans="1:1" x14ac:dyDescent="0.3">
      <c r="A10275"/>
    </row>
    <row r="10276" spans="1:1" x14ac:dyDescent="0.3">
      <c r="A10276"/>
    </row>
    <row r="10277" spans="1:1" x14ac:dyDescent="0.3">
      <c r="A10277"/>
    </row>
    <row r="10278" spans="1:1" x14ac:dyDescent="0.3">
      <c r="A10278"/>
    </row>
    <row r="10279" spans="1:1" x14ac:dyDescent="0.3">
      <c r="A10279"/>
    </row>
    <row r="10280" spans="1:1" x14ac:dyDescent="0.3">
      <c r="A10280"/>
    </row>
    <row r="10281" spans="1:1" x14ac:dyDescent="0.3">
      <c r="A10281"/>
    </row>
    <row r="10282" spans="1:1" x14ac:dyDescent="0.3">
      <c r="A10282"/>
    </row>
    <row r="10283" spans="1:1" x14ac:dyDescent="0.3">
      <c r="A10283"/>
    </row>
    <row r="10284" spans="1:1" x14ac:dyDescent="0.3">
      <c r="A10284"/>
    </row>
    <row r="10285" spans="1:1" x14ac:dyDescent="0.3">
      <c r="A10285"/>
    </row>
    <row r="10286" spans="1:1" x14ac:dyDescent="0.3">
      <c r="A10286"/>
    </row>
    <row r="10287" spans="1:1" x14ac:dyDescent="0.3">
      <c r="A10287"/>
    </row>
    <row r="10288" spans="1:1" x14ac:dyDescent="0.3">
      <c r="A10288"/>
    </row>
    <row r="10289" spans="1:1" x14ac:dyDescent="0.3">
      <c r="A10289"/>
    </row>
    <row r="10290" spans="1:1" x14ac:dyDescent="0.3">
      <c r="A10290"/>
    </row>
    <row r="10291" spans="1:1" x14ac:dyDescent="0.3">
      <c r="A10291"/>
    </row>
    <row r="10292" spans="1:1" x14ac:dyDescent="0.3">
      <c r="A10292"/>
    </row>
    <row r="10293" spans="1:1" x14ac:dyDescent="0.3">
      <c r="A10293"/>
    </row>
    <row r="10294" spans="1:1" x14ac:dyDescent="0.3">
      <c r="A10294"/>
    </row>
    <row r="10295" spans="1:1" x14ac:dyDescent="0.3">
      <c r="A10295"/>
    </row>
    <row r="10296" spans="1:1" x14ac:dyDescent="0.3">
      <c r="A10296"/>
    </row>
    <row r="10297" spans="1:1" x14ac:dyDescent="0.3">
      <c r="A10297"/>
    </row>
    <row r="10298" spans="1:1" x14ac:dyDescent="0.3">
      <c r="A10298"/>
    </row>
    <row r="10299" spans="1:1" x14ac:dyDescent="0.3">
      <c r="A10299"/>
    </row>
    <row r="10300" spans="1:1" x14ac:dyDescent="0.3">
      <c r="A10300"/>
    </row>
    <row r="10301" spans="1:1" x14ac:dyDescent="0.3">
      <c r="A10301"/>
    </row>
    <row r="10302" spans="1:1" x14ac:dyDescent="0.3">
      <c r="A10302"/>
    </row>
    <row r="10303" spans="1:1" x14ac:dyDescent="0.3">
      <c r="A10303"/>
    </row>
    <row r="10304" spans="1:1" x14ac:dyDescent="0.3">
      <c r="A10304"/>
    </row>
    <row r="10305" spans="1:1" x14ac:dyDescent="0.3">
      <c r="A10305"/>
    </row>
    <row r="10306" spans="1:1" x14ac:dyDescent="0.3">
      <c r="A10306"/>
    </row>
    <row r="10307" spans="1:1" x14ac:dyDescent="0.3">
      <c r="A10307"/>
    </row>
    <row r="10308" spans="1:1" x14ac:dyDescent="0.3">
      <c r="A10308"/>
    </row>
    <row r="10309" spans="1:1" x14ac:dyDescent="0.3">
      <c r="A10309"/>
    </row>
    <row r="10310" spans="1:1" x14ac:dyDescent="0.3">
      <c r="A10310"/>
    </row>
    <row r="10311" spans="1:1" x14ac:dyDescent="0.3">
      <c r="A10311"/>
    </row>
    <row r="10312" spans="1:1" x14ac:dyDescent="0.3">
      <c r="A10312"/>
    </row>
    <row r="10313" spans="1:1" x14ac:dyDescent="0.3">
      <c r="A10313"/>
    </row>
    <row r="10314" spans="1:1" x14ac:dyDescent="0.3">
      <c r="A10314"/>
    </row>
    <row r="10315" spans="1:1" x14ac:dyDescent="0.3">
      <c r="A10315"/>
    </row>
    <row r="10316" spans="1:1" x14ac:dyDescent="0.3">
      <c r="A10316"/>
    </row>
    <row r="10317" spans="1:1" x14ac:dyDescent="0.3">
      <c r="A10317"/>
    </row>
    <row r="10318" spans="1:1" x14ac:dyDescent="0.3">
      <c r="A10318"/>
    </row>
    <row r="10319" spans="1:1" x14ac:dyDescent="0.3">
      <c r="A10319"/>
    </row>
    <row r="10320" spans="1:1" x14ac:dyDescent="0.3">
      <c r="A10320"/>
    </row>
    <row r="10321" spans="1:1" x14ac:dyDescent="0.3">
      <c r="A10321"/>
    </row>
    <row r="10322" spans="1:1" x14ac:dyDescent="0.3">
      <c r="A10322"/>
    </row>
    <row r="10323" spans="1:1" x14ac:dyDescent="0.3">
      <c r="A10323"/>
    </row>
    <row r="10324" spans="1:1" x14ac:dyDescent="0.3">
      <c r="A10324"/>
    </row>
    <row r="10325" spans="1:1" x14ac:dyDescent="0.3">
      <c r="A10325"/>
    </row>
    <row r="10326" spans="1:1" x14ac:dyDescent="0.3">
      <c r="A10326"/>
    </row>
    <row r="10327" spans="1:1" x14ac:dyDescent="0.3">
      <c r="A10327"/>
    </row>
    <row r="10328" spans="1:1" x14ac:dyDescent="0.3">
      <c r="A10328"/>
    </row>
    <row r="10329" spans="1:1" x14ac:dyDescent="0.3">
      <c r="A10329"/>
    </row>
    <row r="10330" spans="1:1" x14ac:dyDescent="0.3">
      <c r="A10330"/>
    </row>
    <row r="10331" spans="1:1" x14ac:dyDescent="0.3">
      <c r="A10331"/>
    </row>
    <row r="10332" spans="1:1" x14ac:dyDescent="0.3">
      <c r="A10332"/>
    </row>
    <row r="10333" spans="1:1" x14ac:dyDescent="0.3">
      <c r="A10333"/>
    </row>
    <row r="10334" spans="1:1" x14ac:dyDescent="0.3">
      <c r="A10334"/>
    </row>
    <row r="10335" spans="1:1" x14ac:dyDescent="0.3">
      <c r="A10335"/>
    </row>
    <row r="10336" spans="1:1" x14ac:dyDescent="0.3">
      <c r="A10336"/>
    </row>
    <row r="10337" spans="1:1" x14ac:dyDescent="0.3">
      <c r="A10337"/>
    </row>
    <row r="10338" spans="1:1" x14ac:dyDescent="0.3">
      <c r="A10338"/>
    </row>
    <row r="10339" spans="1:1" x14ac:dyDescent="0.3">
      <c r="A10339"/>
    </row>
    <row r="10340" spans="1:1" x14ac:dyDescent="0.3">
      <c r="A10340"/>
    </row>
    <row r="10341" spans="1:1" x14ac:dyDescent="0.3">
      <c r="A10341"/>
    </row>
    <row r="10342" spans="1:1" x14ac:dyDescent="0.3">
      <c r="A10342"/>
    </row>
    <row r="10343" spans="1:1" x14ac:dyDescent="0.3">
      <c r="A10343"/>
    </row>
    <row r="10344" spans="1:1" x14ac:dyDescent="0.3">
      <c r="A10344"/>
    </row>
    <row r="10345" spans="1:1" x14ac:dyDescent="0.3">
      <c r="A10345"/>
    </row>
    <row r="10346" spans="1:1" x14ac:dyDescent="0.3">
      <c r="A10346"/>
    </row>
    <row r="10347" spans="1:1" x14ac:dyDescent="0.3">
      <c r="A10347"/>
    </row>
    <row r="10348" spans="1:1" x14ac:dyDescent="0.3">
      <c r="A10348"/>
    </row>
    <row r="10349" spans="1:1" x14ac:dyDescent="0.3">
      <c r="A10349"/>
    </row>
    <row r="10350" spans="1:1" x14ac:dyDescent="0.3">
      <c r="A10350"/>
    </row>
    <row r="10351" spans="1:1" x14ac:dyDescent="0.3">
      <c r="A10351"/>
    </row>
    <row r="10352" spans="1:1" x14ac:dyDescent="0.3">
      <c r="A10352"/>
    </row>
    <row r="10353" spans="1:1" x14ac:dyDescent="0.3">
      <c r="A10353"/>
    </row>
    <row r="10354" spans="1:1" x14ac:dyDescent="0.3">
      <c r="A10354"/>
    </row>
    <row r="10355" spans="1:1" x14ac:dyDescent="0.3">
      <c r="A10355"/>
    </row>
    <row r="10356" spans="1:1" x14ac:dyDescent="0.3">
      <c r="A10356"/>
    </row>
    <row r="10357" spans="1:1" x14ac:dyDescent="0.3">
      <c r="A10357"/>
    </row>
    <row r="10358" spans="1:1" x14ac:dyDescent="0.3">
      <c r="A10358"/>
    </row>
    <row r="10359" spans="1:1" x14ac:dyDescent="0.3">
      <c r="A10359"/>
    </row>
    <row r="10360" spans="1:1" x14ac:dyDescent="0.3">
      <c r="A10360"/>
    </row>
    <row r="10361" spans="1:1" x14ac:dyDescent="0.3">
      <c r="A10361"/>
    </row>
    <row r="10362" spans="1:1" x14ac:dyDescent="0.3">
      <c r="A10362"/>
    </row>
    <row r="10363" spans="1:1" x14ac:dyDescent="0.3">
      <c r="A10363"/>
    </row>
    <row r="10364" spans="1:1" x14ac:dyDescent="0.3">
      <c r="A10364"/>
    </row>
    <row r="10365" spans="1:1" x14ac:dyDescent="0.3">
      <c r="A10365"/>
    </row>
    <row r="10366" spans="1:1" x14ac:dyDescent="0.3">
      <c r="A10366"/>
    </row>
    <row r="10367" spans="1:1" x14ac:dyDescent="0.3">
      <c r="A10367"/>
    </row>
    <row r="10368" spans="1:1" x14ac:dyDescent="0.3">
      <c r="A10368"/>
    </row>
    <row r="10369" spans="1:1" x14ac:dyDescent="0.3">
      <c r="A10369"/>
    </row>
    <row r="10370" spans="1:1" x14ac:dyDescent="0.3">
      <c r="A10370"/>
    </row>
    <row r="10371" spans="1:1" x14ac:dyDescent="0.3">
      <c r="A10371"/>
    </row>
    <row r="10372" spans="1:1" x14ac:dyDescent="0.3">
      <c r="A10372"/>
    </row>
    <row r="10373" spans="1:1" x14ac:dyDescent="0.3">
      <c r="A10373"/>
    </row>
    <row r="10374" spans="1:1" x14ac:dyDescent="0.3">
      <c r="A10374"/>
    </row>
    <row r="10375" spans="1:1" x14ac:dyDescent="0.3">
      <c r="A10375"/>
    </row>
    <row r="10376" spans="1:1" x14ac:dyDescent="0.3">
      <c r="A10376"/>
    </row>
    <row r="10377" spans="1:1" x14ac:dyDescent="0.3">
      <c r="A10377"/>
    </row>
    <row r="10378" spans="1:1" x14ac:dyDescent="0.3">
      <c r="A10378"/>
    </row>
    <row r="10379" spans="1:1" x14ac:dyDescent="0.3">
      <c r="A10379"/>
    </row>
    <row r="10380" spans="1:1" x14ac:dyDescent="0.3">
      <c r="A10380"/>
    </row>
    <row r="10381" spans="1:1" x14ac:dyDescent="0.3">
      <c r="A10381"/>
    </row>
    <row r="10382" spans="1:1" x14ac:dyDescent="0.3">
      <c r="A10382"/>
    </row>
    <row r="10383" spans="1:1" x14ac:dyDescent="0.3">
      <c r="A10383"/>
    </row>
    <row r="10384" spans="1:1" x14ac:dyDescent="0.3">
      <c r="A10384"/>
    </row>
    <row r="10385" spans="1:1" x14ac:dyDescent="0.3">
      <c r="A10385"/>
    </row>
    <row r="10386" spans="1:1" x14ac:dyDescent="0.3">
      <c r="A10386"/>
    </row>
    <row r="10387" spans="1:1" x14ac:dyDescent="0.3">
      <c r="A10387"/>
    </row>
    <row r="10388" spans="1:1" x14ac:dyDescent="0.3">
      <c r="A10388"/>
    </row>
    <row r="10389" spans="1:1" x14ac:dyDescent="0.3">
      <c r="A10389"/>
    </row>
    <row r="10390" spans="1:1" x14ac:dyDescent="0.3">
      <c r="A10390"/>
    </row>
    <row r="10391" spans="1:1" x14ac:dyDescent="0.3">
      <c r="A10391"/>
    </row>
    <row r="10392" spans="1:1" x14ac:dyDescent="0.3">
      <c r="A10392"/>
    </row>
    <row r="10393" spans="1:1" x14ac:dyDescent="0.3">
      <c r="A10393"/>
    </row>
    <row r="10394" spans="1:1" x14ac:dyDescent="0.3">
      <c r="A10394"/>
    </row>
    <row r="10395" spans="1:1" x14ac:dyDescent="0.3">
      <c r="A10395"/>
    </row>
    <row r="10396" spans="1:1" x14ac:dyDescent="0.3">
      <c r="A10396"/>
    </row>
    <row r="10397" spans="1:1" x14ac:dyDescent="0.3">
      <c r="A10397"/>
    </row>
    <row r="10398" spans="1:1" x14ac:dyDescent="0.3">
      <c r="A10398"/>
    </row>
    <row r="10399" spans="1:1" x14ac:dyDescent="0.3">
      <c r="A10399"/>
    </row>
    <row r="10400" spans="1:1" x14ac:dyDescent="0.3">
      <c r="A10400"/>
    </row>
    <row r="10401" spans="1:1" x14ac:dyDescent="0.3">
      <c r="A10401"/>
    </row>
    <row r="10402" spans="1:1" x14ac:dyDescent="0.3">
      <c r="A10402"/>
    </row>
    <row r="10403" spans="1:1" x14ac:dyDescent="0.3">
      <c r="A10403"/>
    </row>
    <row r="10404" spans="1:1" x14ac:dyDescent="0.3">
      <c r="A10404"/>
    </row>
    <row r="10405" spans="1:1" x14ac:dyDescent="0.3">
      <c r="A10405"/>
    </row>
    <row r="10406" spans="1:1" x14ac:dyDescent="0.3">
      <c r="A10406"/>
    </row>
    <row r="10407" spans="1:1" x14ac:dyDescent="0.3">
      <c r="A10407"/>
    </row>
    <row r="10408" spans="1:1" x14ac:dyDescent="0.3">
      <c r="A10408"/>
    </row>
    <row r="10409" spans="1:1" x14ac:dyDescent="0.3">
      <c r="A10409"/>
    </row>
    <row r="10410" spans="1:1" x14ac:dyDescent="0.3">
      <c r="A10410"/>
    </row>
    <row r="10411" spans="1:1" x14ac:dyDescent="0.3">
      <c r="A10411"/>
    </row>
    <row r="10412" spans="1:1" x14ac:dyDescent="0.3">
      <c r="A10412"/>
    </row>
    <row r="10413" spans="1:1" x14ac:dyDescent="0.3">
      <c r="A10413"/>
    </row>
    <row r="10414" spans="1:1" x14ac:dyDescent="0.3">
      <c r="A10414"/>
    </row>
    <row r="10415" spans="1:1" x14ac:dyDescent="0.3">
      <c r="A10415"/>
    </row>
    <row r="10416" spans="1:1" x14ac:dyDescent="0.3">
      <c r="A10416"/>
    </row>
    <row r="10417" spans="1:1" x14ac:dyDescent="0.3">
      <c r="A10417"/>
    </row>
    <row r="10418" spans="1:1" x14ac:dyDescent="0.3">
      <c r="A10418"/>
    </row>
    <row r="10419" spans="1:1" x14ac:dyDescent="0.3">
      <c r="A10419"/>
    </row>
    <row r="10420" spans="1:1" x14ac:dyDescent="0.3">
      <c r="A10420"/>
    </row>
    <row r="10421" spans="1:1" x14ac:dyDescent="0.3">
      <c r="A10421"/>
    </row>
    <row r="10422" spans="1:1" x14ac:dyDescent="0.3">
      <c r="A10422"/>
    </row>
    <row r="10423" spans="1:1" x14ac:dyDescent="0.3">
      <c r="A10423"/>
    </row>
    <row r="10424" spans="1:1" x14ac:dyDescent="0.3">
      <c r="A10424"/>
    </row>
    <row r="10425" spans="1:1" x14ac:dyDescent="0.3">
      <c r="A10425"/>
    </row>
    <row r="10426" spans="1:1" x14ac:dyDescent="0.3">
      <c r="A10426"/>
    </row>
    <row r="10427" spans="1:1" x14ac:dyDescent="0.3">
      <c r="A10427"/>
    </row>
    <row r="10428" spans="1:1" x14ac:dyDescent="0.3">
      <c r="A10428"/>
    </row>
    <row r="10429" spans="1:1" x14ac:dyDescent="0.3">
      <c r="A10429"/>
    </row>
    <row r="10430" spans="1:1" x14ac:dyDescent="0.3">
      <c r="A10430"/>
    </row>
    <row r="10431" spans="1:1" x14ac:dyDescent="0.3">
      <c r="A10431"/>
    </row>
    <row r="10432" spans="1:1" x14ac:dyDescent="0.3">
      <c r="A10432"/>
    </row>
    <row r="10433" spans="1:1" x14ac:dyDescent="0.3">
      <c r="A10433"/>
    </row>
    <row r="10434" spans="1:1" x14ac:dyDescent="0.3">
      <c r="A10434"/>
    </row>
    <row r="10435" spans="1:1" x14ac:dyDescent="0.3">
      <c r="A10435"/>
    </row>
    <row r="10436" spans="1:1" x14ac:dyDescent="0.3">
      <c r="A10436"/>
    </row>
    <row r="10437" spans="1:1" x14ac:dyDescent="0.3">
      <c r="A10437"/>
    </row>
    <row r="10438" spans="1:1" x14ac:dyDescent="0.3">
      <c r="A10438"/>
    </row>
    <row r="10439" spans="1:1" x14ac:dyDescent="0.3">
      <c r="A10439"/>
    </row>
    <row r="10440" spans="1:1" x14ac:dyDescent="0.3">
      <c r="A10440"/>
    </row>
    <row r="10441" spans="1:1" x14ac:dyDescent="0.3">
      <c r="A10441"/>
    </row>
    <row r="10442" spans="1:1" x14ac:dyDescent="0.3">
      <c r="A10442"/>
    </row>
    <row r="10443" spans="1:1" x14ac:dyDescent="0.3">
      <c r="A10443"/>
    </row>
    <row r="10444" spans="1:1" x14ac:dyDescent="0.3">
      <c r="A10444"/>
    </row>
    <row r="10445" spans="1:1" x14ac:dyDescent="0.3">
      <c r="A10445"/>
    </row>
    <row r="10446" spans="1:1" x14ac:dyDescent="0.3">
      <c r="A10446"/>
    </row>
    <row r="10447" spans="1:1" x14ac:dyDescent="0.3">
      <c r="A10447"/>
    </row>
    <row r="10448" spans="1:1" x14ac:dyDescent="0.3">
      <c r="A10448"/>
    </row>
    <row r="10449" spans="1:1" x14ac:dyDescent="0.3">
      <c r="A10449"/>
    </row>
    <row r="10450" spans="1:1" x14ac:dyDescent="0.3">
      <c r="A10450"/>
    </row>
    <row r="10451" spans="1:1" x14ac:dyDescent="0.3">
      <c r="A10451"/>
    </row>
    <row r="10452" spans="1:1" x14ac:dyDescent="0.3">
      <c r="A10452"/>
    </row>
    <row r="10453" spans="1:1" x14ac:dyDescent="0.3">
      <c r="A10453"/>
    </row>
    <row r="10454" spans="1:1" x14ac:dyDescent="0.3">
      <c r="A10454"/>
    </row>
    <row r="10455" spans="1:1" x14ac:dyDescent="0.3">
      <c r="A10455"/>
    </row>
    <row r="10456" spans="1:1" x14ac:dyDescent="0.3">
      <c r="A10456"/>
    </row>
    <row r="10457" spans="1:1" x14ac:dyDescent="0.3">
      <c r="A10457"/>
    </row>
    <row r="10458" spans="1:1" x14ac:dyDescent="0.3">
      <c r="A10458"/>
    </row>
    <row r="10459" spans="1:1" x14ac:dyDescent="0.3">
      <c r="A10459"/>
    </row>
    <row r="10460" spans="1:1" x14ac:dyDescent="0.3">
      <c r="A10460"/>
    </row>
    <row r="10461" spans="1:1" x14ac:dyDescent="0.3">
      <c r="A10461"/>
    </row>
    <row r="10462" spans="1:1" x14ac:dyDescent="0.3">
      <c r="A10462"/>
    </row>
    <row r="10463" spans="1:1" x14ac:dyDescent="0.3">
      <c r="A10463"/>
    </row>
    <row r="10464" spans="1:1" x14ac:dyDescent="0.3">
      <c r="A10464"/>
    </row>
    <row r="10465" spans="1:1" x14ac:dyDescent="0.3">
      <c r="A10465"/>
    </row>
    <row r="10466" spans="1:1" x14ac:dyDescent="0.3">
      <c r="A10466"/>
    </row>
    <row r="10467" spans="1:1" x14ac:dyDescent="0.3">
      <c r="A10467"/>
    </row>
    <row r="10468" spans="1:1" x14ac:dyDescent="0.3">
      <c r="A10468"/>
    </row>
    <row r="10469" spans="1:1" x14ac:dyDescent="0.3">
      <c r="A10469"/>
    </row>
    <row r="10470" spans="1:1" x14ac:dyDescent="0.3">
      <c r="A10470"/>
    </row>
    <row r="10471" spans="1:1" x14ac:dyDescent="0.3">
      <c r="A10471"/>
    </row>
    <row r="10472" spans="1:1" x14ac:dyDescent="0.3">
      <c r="A10472"/>
    </row>
    <row r="10473" spans="1:1" x14ac:dyDescent="0.3">
      <c r="A10473"/>
    </row>
    <row r="10474" spans="1:1" x14ac:dyDescent="0.3">
      <c r="A10474"/>
    </row>
    <row r="10475" spans="1:1" x14ac:dyDescent="0.3">
      <c r="A10475"/>
    </row>
    <row r="10476" spans="1:1" x14ac:dyDescent="0.3">
      <c r="A10476"/>
    </row>
    <row r="10477" spans="1:1" x14ac:dyDescent="0.3">
      <c r="A10477"/>
    </row>
    <row r="10478" spans="1:1" x14ac:dyDescent="0.3">
      <c r="A10478"/>
    </row>
    <row r="10479" spans="1:1" x14ac:dyDescent="0.3">
      <c r="A10479"/>
    </row>
    <row r="10480" spans="1:1" x14ac:dyDescent="0.3">
      <c r="A10480"/>
    </row>
    <row r="10481" spans="1:1" x14ac:dyDescent="0.3">
      <c r="A10481"/>
    </row>
    <row r="10482" spans="1:1" x14ac:dyDescent="0.3">
      <c r="A10482"/>
    </row>
    <row r="10483" spans="1:1" x14ac:dyDescent="0.3">
      <c r="A10483"/>
    </row>
    <row r="10484" spans="1:1" x14ac:dyDescent="0.3">
      <c r="A10484"/>
    </row>
    <row r="10485" spans="1:1" x14ac:dyDescent="0.3">
      <c r="A10485"/>
    </row>
    <row r="10486" spans="1:1" x14ac:dyDescent="0.3">
      <c r="A10486"/>
    </row>
    <row r="10487" spans="1:1" x14ac:dyDescent="0.3">
      <c r="A10487"/>
    </row>
    <row r="10488" spans="1:1" x14ac:dyDescent="0.3">
      <c r="A10488"/>
    </row>
    <row r="10489" spans="1:1" x14ac:dyDescent="0.3">
      <c r="A10489"/>
    </row>
    <row r="10490" spans="1:1" x14ac:dyDescent="0.3">
      <c r="A10490"/>
    </row>
    <row r="10491" spans="1:1" x14ac:dyDescent="0.3">
      <c r="A10491"/>
    </row>
    <row r="10492" spans="1:1" x14ac:dyDescent="0.3">
      <c r="A10492"/>
    </row>
    <row r="10493" spans="1:1" x14ac:dyDescent="0.3">
      <c r="A10493"/>
    </row>
    <row r="10494" spans="1:1" x14ac:dyDescent="0.3">
      <c r="A10494"/>
    </row>
    <row r="10495" spans="1:1" x14ac:dyDescent="0.3">
      <c r="A10495"/>
    </row>
    <row r="10496" spans="1:1" x14ac:dyDescent="0.3">
      <c r="A10496"/>
    </row>
    <row r="10497" spans="1:1" x14ac:dyDescent="0.3">
      <c r="A10497"/>
    </row>
    <row r="10498" spans="1:1" x14ac:dyDescent="0.3">
      <c r="A10498"/>
    </row>
    <row r="10499" spans="1:1" x14ac:dyDescent="0.3">
      <c r="A10499"/>
    </row>
    <row r="10500" spans="1:1" x14ac:dyDescent="0.3">
      <c r="A10500"/>
    </row>
    <row r="10501" spans="1:1" x14ac:dyDescent="0.3">
      <c r="A10501"/>
    </row>
    <row r="10502" spans="1:1" x14ac:dyDescent="0.3">
      <c r="A10502"/>
    </row>
    <row r="10503" spans="1:1" x14ac:dyDescent="0.3">
      <c r="A10503"/>
    </row>
    <row r="10504" spans="1:1" x14ac:dyDescent="0.3">
      <c r="A10504"/>
    </row>
    <row r="10505" spans="1:1" x14ac:dyDescent="0.3">
      <c r="A10505"/>
    </row>
    <row r="10506" spans="1:1" x14ac:dyDescent="0.3">
      <c r="A10506"/>
    </row>
    <row r="10507" spans="1:1" x14ac:dyDescent="0.3">
      <c r="A10507"/>
    </row>
    <row r="10508" spans="1:1" x14ac:dyDescent="0.3">
      <c r="A10508"/>
    </row>
    <row r="10509" spans="1:1" x14ac:dyDescent="0.3">
      <c r="A10509"/>
    </row>
    <row r="10510" spans="1:1" x14ac:dyDescent="0.3">
      <c r="A10510"/>
    </row>
    <row r="10511" spans="1:1" x14ac:dyDescent="0.3">
      <c r="A10511"/>
    </row>
    <row r="10512" spans="1:1" x14ac:dyDescent="0.3">
      <c r="A10512"/>
    </row>
    <row r="10513" spans="1:1" x14ac:dyDescent="0.3">
      <c r="A10513"/>
    </row>
    <row r="10514" spans="1:1" x14ac:dyDescent="0.3">
      <c r="A10514"/>
    </row>
    <row r="10515" spans="1:1" x14ac:dyDescent="0.3">
      <c r="A10515"/>
    </row>
    <row r="10516" spans="1:1" x14ac:dyDescent="0.3">
      <c r="A10516"/>
    </row>
    <row r="10517" spans="1:1" x14ac:dyDescent="0.3">
      <c r="A10517"/>
    </row>
    <row r="10518" spans="1:1" x14ac:dyDescent="0.3">
      <c r="A10518"/>
    </row>
    <row r="10519" spans="1:1" x14ac:dyDescent="0.3">
      <c r="A10519"/>
    </row>
    <row r="10520" spans="1:1" x14ac:dyDescent="0.3">
      <c r="A10520"/>
    </row>
    <row r="10521" spans="1:1" x14ac:dyDescent="0.3">
      <c r="A10521"/>
    </row>
    <row r="10522" spans="1:1" x14ac:dyDescent="0.3">
      <c r="A10522"/>
    </row>
    <row r="10523" spans="1:1" x14ac:dyDescent="0.3">
      <c r="A10523"/>
    </row>
    <row r="10524" spans="1:1" x14ac:dyDescent="0.3">
      <c r="A10524"/>
    </row>
    <row r="10525" spans="1:1" x14ac:dyDescent="0.3">
      <c r="A10525"/>
    </row>
    <row r="10526" spans="1:1" x14ac:dyDescent="0.3">
      <c r="A10526"/>
    </row>
    <row r="10527" spans="1:1" x14ac:dyDescent="0.3">
      <c r="A10527"/>
    </row>
    <row r="10528" spans="1:1" x14ac:dyDescent="0.3">
      <c r="A10528"/>
    </row>
    <row r="10529" spans="1:1" x14ac:dyDescent="0.3">
      <c r="A10529"/>
    </row>
    <row r="10530" spans="1:1" x14ac:dyDescent="0.3">
      <c r="A10530"/>
    </row>
    <row r="10531" spans="1:1" x14ac:dyDescent="0.3">
      <c r="A10531"/>
    </row>
    <row r="10532" spans="1:1" x14ac:dyDescent="0.3">
      <c r="A10532"/>
    </row>
    <row r="10533" spans="1:1" x14ac:dyDescent="0.3">
      <c r="A10533"/>
    </row>
    <row r="10534" spans="1:1" x14ac:dyDescent="0.3">
      <c r="A10534"/>
    </row>
    <row r="10535" spans="1:1" x14ac:dyDescent="0.3">
      <c r="A10535"/>
    </row>
    <row r="10536" spans="1:1" x14ac:dyDescent="0.3">
      <c r="A10536"/>
    </row>
    <row r="10537" spans="1:1" x14ac:dyDescent="0.3">
      <c r="A10537"/>
    </row>
    <row r="10538" spans="1:1" x14ac:dyDescent="0.3">
      <c r="A10538"/>
    </row>
    <row r="10539" spans="1:1" x14ac:dyDescent="0.3">
      <c r="A10539"/>
    </row>
    <row r="10540" spans="1:1" x14ac:dyDescent="0.3">
      <c r="A10540"/>
    </row>
    <row r="10541" spans="1:1" x14ac:dyDescent="0.3">
      <c r="A10541"/>
    </row>
    <row r="10542" spans="1:1" x14ac:dyDescent="0.3">
      <c r="A10542"/>
    </row>
    <row r="10543" spans="1:1" x14ac:dyDescent="0.3">
      <c r="A10543"/>
    </row>
    <row r="10544" spans="1:1" x14ac:dyDescent="0.3">
      <c r="A10544"/>
    </row>
    <row r="10545" spans="1:1" x14ac:dyDescent="0.3">
      <c r="A10545"/>
    </row>
    <row r="10546" spans="1:1" x14ac:dyDescent="0.3">
      <c r="A10546"/>
    </row>
    <row r="10547" spans="1:1" x14ac:dyDescent="0.3">
      <c r="A10547"/>
    </row>
    <row r="10548" spans="1:1" x14ac:dyDescent="0.3">
      <c r="A10548"/>
    </row>
    <row r="10549" spans="1:1" x14ac:dyDescent="0.3">
      <c r="A10549"/>
    </row>
    <row r="10550" spans="1:1" x14ac:dyDescent="0.3">
      <c r="A10550"/>
    </row>
    <row r="10551" spans="1:1" x14ac:dyDescent="0.3">
      <c r="A10551"/>
    </row>
    <row r="10552" spans="1:1" x14ac:dyDescent="0.3">
      <c r="A10552"/>
    </row>
    <row r="10553" spans="1:1" x14ac:dyDescent="0.3">
      <c r="A10553"/>
    </row>
    <row r="10554" spans="1:1" x14ac:dyDescent="0.3">
      <c r="A10554"/>
    </row>
    <row r="10555" spans="1:1" x14ac:dyDescent="0.3">
      <c r="A10555"/>
    </row>
    <row r="10556" spans="1:1" x14ac:dyDescent="0.3">
      <c r="A10556"/>
    </row>
    <row r="10557" spans="1:1" x14ac:dyDescent="0.3">
      <c r="A10557"/>
    </row>
    <row r="10558" spans="1:1" x14ac:dyDescent="0.3">
      <c r="A10558"/>
    </row>
    <row r="10559" spans="1:1" x14ac:dyDescent="0.3">
      <c r="A10559"/>
    </row>
    <row r="10560" spans="1:1" x14ac:dyDescent="0.3">
      <c r="A10560"/>
    </row>
    <row r="10561" spans="1:1" x14ac:dyDescent="0.3">
      <c r="A10561"/>
    </row>
    <row r="10562" spans="1:1" x14ac:dyDescent="0.3">
      <c r="A10562"/>
    </row>
    <row r="10563" spans="1:1" x14ac:dyDescent="0.3">
      <c r="A10563"/>
    </row>
    <row r="10564" spans="1:1" x14ac:dyDescent="0.3">
      <c r="A10564"/>
    </row>
    <row r="10565" spans="1:1" x14ac:dyDescent="0.3">
      <c r="A10565"/>
    </row>
    <row r="10566" spans="1:1" x14ac:dyDescent="0.3">
      <c r="A10566"/>
    </row>
    <row r="10567" spans="1:1" x14ac:dyDescent="0.3">
      <c r="A10567"/>
    </row>
    <row r="10568" spans="1:1" x14ac:dyDescent="0.3">
      <c r="A10568"/>
    </row>
    <row r="10569" spans="1:1" x14ac:dyDescent="0.3">
      <c r="A10569"/>
    </row>
    <row r="10570" spans="1:1" x14ac:dyDescent="0.3">
      <c r="A10570"/>
    </row>
    <row r="10571" spans="1:1" x14ac:dyDescent="0.3">
      <c r="A10571"/>
    </row>
    <row r="10572" spans="1:1" x14ac:dyDescent="0.3">
      <c r="A10572"/>
    </row>
    <row r="10573" spans="1:1" x14ac:dyDescent="0.3">
      <c r="A10573"/>
    </row>
    <row r="10574" spans="1:1" x14ac:dyDescent="0.3">
      <c r="A10574"/>
    </row>
    <row r="10575" spans="1:1" x14ac:dyDescent="0.3">
      <c r="A10575"/>
    </row>
    <row r="10576" spans="1:1" x14ac:dyDescent="0.3">
      <c r="A10576"/>
    </row>
    <row r="10577" spans="1:1" x14ac:dyDescent="0.3">
      <c r="A10577"/>
    </row>
    <row r="10578" spans="1:1" x14ac:dyDescent="0.3">
      <c r="A10578"/>
    </row>
    <row r="10579" spans="1:1" x14ac:dyDescent="0.3">
      <c r="A10579"/>
    </row>
    <row r="10580" spans="1:1" x14ac:dyDescent="0.3">
      <c r="A10580"/>
    </row>
    <row r="10581" spans="1:1" x14ac:dyDescent="0.3">
      <c r="A10581"/>
    </row>
    <row r="10582" spans="1:1" x14ac:dyDescent="0.3">
      <c r="A10582"/>
    </row>
    <row r="10583" spans="1:1" x14ac:dyDescent="0.3">
      <c r="A10583"/>
    </row>
    <row r="10584" spans="1:1" x14ac:dyDescent="0.3">
      <c r="A10584"/>
    </row>
    <row r="10585" spans="1:1" x14ac:dyDescent="0.3">
      <c r="A10585"/>
    </row>
    <row r="10586" spans="1:1" x14ac:dyDescent="0.3">
      <c r="A10586"/>
    </row>
    <row r="10587" spans="1:1" x14ac:dyDescent="0.3">
      <c r="A10587"/>
    </row>
    <row r="10588" spans="1:1" x14ac:dyDescent="0.3">
      <c r="A10588"/>
    </row>
    <row r="10589" spans="1:1" x14ac:dyDescent="0.3">
      <c r="A10589"/>
    </row>
    <row r="10590" spans="1:1" x14ac:dyDescent="0.3">
      <c r="A10590"/>
    </row>
    <row r="10591" spans="1:1" x14ac:dyDescent="0.3">
      <c r="A10591"/>
    </row>
    <row r="10592" spans="1:1" x14ac:dyDescent="0.3">
      <c r="A10592"/>
    </row>
    <row r="10593" spans="1:1" x14ac:dyDescent="0.3">
      <c r="A10593"/>
    </row>
    <row r="10594" spans="1:1" x14ac:dyDescent="0.3">
      <c r="A10594"/>
    </row>
    <row r="10595" spans="1:1" x14ac:dyDescent="0.3">
      <c r="A10595"/>
    </row>
    <row r="10596" spans="1:1" x14ac:dyDescent="0.3">
      <c r="A10596"/>
    </row>
    <row r="10597" spans="1:1" x14ac:dyDescent="0.3">
      <c r="A10597"/>
    </row>
    <row r="10598" spans="1:1" x14ac:dyDescent="0.3">
      <c r="A10598"/>
    </row>
    <row r="10599" spans="1:1" x14ac:dyDescent="0.3">
      <c r="A10599"/>
    </row>
    <row r="10600" spans="1:1" x14ac:dyDescent="0.3">
      <c r="A10600"/>
    </row>
    <row r="10601" spans="1:1" x14ac:dyDescent="0.3">
      <c r="A10601"/>
    </row>
    <row r="10602" spans="1:1" x14ac:dyDescent="0.3">
      <c r="A10602"/>
    </row>
    <row r="10603" spans="1:1" x14ac:dyDescent="0.3">
      <c r="A10603"/>
    </row>
    <row r="10604" spans="1:1" x14ac:dyDescent="0.3">
      <c r="A10604"/>
    </row>
    <row r="10605" spans="1:1" x14ac:dyDescent="0.3">
      <c r="A10605"/>
    </row>
    <row r="10606" spans="1:1" x14ac:dyDescent="0.3">
      <c r="A10606"/>
    </row>
    <row r="10607" spans="1:1" x14ac:dyDescent="0.3">
      <c r="A10607"/>
    </row>
    <row r="10608" spans="1:1" x14ac:dyDescent="0.3">
      <c r="A10608"/>
    </row>
    <row r="10609" spans="1:1" x14ac:dyDescent="0.3">
      <c r="A10609"/>
    </row>
    <row r="10610" spans="1:1" x14ac:dyDescent="0.3">
      <c r="A10610"/>
    </row>
    <row r="10611" spans="1:1" x14ac:dyDescent="0.3">
      <c r="A10611"/>
    </row>
    <row r="10612" spans="1:1" x14ac:dyDescent="0.3">
      <c r="A10612"/>
    </row>
    <row r="10613" spans="1:1" x14ac:dyDescent="0.3">
      <c r="A10613"/>
    </row>
    <row r="10614" spans="1:1" x14ac:dyDescent="0.3">
      <c r="A10614"/>
    </row>
    <row r="10615" spans="1:1" x14ac:dyDescent="0.3">
      <c r="A10615"/>
    </row>
    <row r="10616" spans="1:1" x14ac:dyDescent="0.3">
      <c r="A10616"/>
    </row>
    <row r="10617" spans="1:1" x14ac:dyDescent="0.3">
      <c r="A10617"/>
    </row>
    <row r="10618" spans="1:1" x14ac:dyDescent="0.3">
      <c r="A10618"/>
    </row>
    <row r="10619" spans="1:1" x14ac:dyDescent="0.3">
      <c r="A10619"/>
    </row>
    <row r="10620" spans="1:1" x14ac:dyDescent="0.3">
      <c r="A10620"/>
    </row>
    <row r="10621" spans="1:1" x14ac:dyDescent="0.3">
      <c r="A10621"/>
    </row>
    <row r="10622" spans="1:1" x14ac:dyDescent="0.3">
      <c r="A10622"/>
    </row>
    <row r="10623" spans="1:1" x14ac:dyDescent="0.3">
      <c r="A10623"/>
    </row>
    <row r="10624" spans="1:1" x14ac:dyDescent="0.3">
      <c r="A10624"/>
    </row>
    <row r="10625" spans="1:1" x14ac:dyDescent="0.3">
      <c r="A10625"/>
    </row>
    <row r="10626" spans="1:1" x14ac:dyDescent="0.3">
      <c r="A10626"/>
    </row>
    <row r="10627" spans="1:1" x14ac:dyDescent="0.3">
      <c r="A10627"/>
    </row>
    <row r="10628" spans="1:1" x14ac:dyDescent="0.3">
      <c r="A10628"/>
    </row>
    <row r="10629" spans="1:1" x14ac:dyDescent="0.3">
      <c r="A10629"/>
    </row>
    <row r="10630" spans="1:1" x14ac:dyDescent="0.3">
      <c r="A10630"/>
    </row>
    <row r="10631" spans="1:1" x14ac:dyDescent="0.3">
      <c r="A10631"/>
    </row>
    <row r="10632" spans="1:1" x14ac:dyDescent="0.3">
      <c r="A10632"/>
    </row>
    <row r="10633" spans="1:1" x14ac:dyDescent="0.3">
      <c r="A10633"/>
    </row>
    <row r="10634" spans="1:1" x14ac:dyDescent="0.3">
      <c r="A10634"/>
    </row>
    <row r="10635" spans="1:1" x14ac:dyDescent="0.3">
      <c r="A10635"/>
    </row>
    <row r="10636" spans="1:1" x14ac:dyDescent="0.3">
      <c r="A10636"/>
    </row>
    <row r="10637" spans="1:1" x14ac:dyDescent="0.3">
      <c r="A10637"/>
    </row>
    <row r="10638" spans="1:1" x14ac:dyDescent="0.3">
      <c r="A10638"/>
    </row>
    <row r="10639" spans="1:1" x14ac:dyDescent="0.3">
      <c r="A10639"/>
    </row>
    <row r="10640" spans="1:1" x14ac:dyDescent="0.3">
      <c r="A10640"/>
    </row>
    <row r="10641" spans="1:1" x14ac:dyDescent="0.3">
      <c r="A10641"/>
    </row>
    <row r="10642" spans="1:1" x14ac:dyDescent="0.3">
      <c r="A10642"/>
    </row>
    <row r="10643" spans="1:1" x14ac:dyDescent="0.3">
      <c r="A10643"/>
    </row>
    <row r="10644" spans="1:1" x14ac:dyDescent="0.3">
      <c r="A10644"/>
    </row>
    <row r="10645" spans="1:1" x14ac:dyDescent="0.3">
      <c r="A10645"/>
    </row>
    <row r="10646" spans="1:1" x14ac:dyDescent="0.3">
      <c r="A10646"/>
    </row>
    <row r="10647" spans="1:1" x14ac:dyDescent="0.3">
      <c r="A10647"/>
    </row>
    <row r="10648" spans="1:1" x14ac:dyDescent="0.3">
      <c r="A10648"/>
    </row>
    <row r="10649" spans="1:1" x14ac:dyDescent="0.3">
      <c r="A10649"/>
    </row>
    <row r="10650" spans="1:1" x14ac:dyDescent="0.3">
      <c r="A10650"/>
    </row>
    <row r="10651" spans="1:1" x14ac:dyDescent="0.3">
      <c r="A10651"/>
    </row>
    <row r="10652" spans="1:1" x14ac:dyDescent="0.3">
      <c r="A10652"/>
    </row>
    <row r="10653" spans="1:1" x14ac:dyDescent="0.3">
      <c r="A10653"/>
    </row>
    <row r="10654" spans="1:1" x14ac:dyDescent="0.3">
      <c r="A10654"/>
    </row>
    <row r="10655" spans="1:1" x14ac:dyDescent="0.3">
      <c r="A10655"/>
    </row>
    <row r="10656" spans="1:1" x14ac:dyDescent="0.3">
      <c r="A10656"/>
    </row>
    <row r="10657" spans="1:1" x14ac:dyDescent="0.3">
      <c r="A10657"/>
    </row>
    <row r="10658" spans="1:1" x14ac:dyDescent="0.3">
      <c r="A10658"/>
    </row>
    <row r="10659" spans="1:1" x14ac:dyDescent="0.3">
      <c r="A10659"/>
    </row>
    <row r="10660" spans="1:1" x14ac:dyDescent="0.3">
      <c r="A10660"/>
    </row>
    <row r="10661" spans="1:1" x14ac:dyDescent="0.3">
      <c r="A10661"/>
    </row>
    <row r="10662" spans="1:1" x14ac:dyDescent="0.3">
      <c r="A10662"/>
    </row>
    <row r="10663" spans="1:1" x14ac:dyDescent="0.3">
      <c r="A10663"/>
    </row>
    <row r="10664" spans="1:1" x14ac:dyDescent="0.3">
      <c r="A10664"/>
    </row>
    <row r="10665" spans="1:1" x14ac:dyDescent="0.3">
      <c r="A10665"/>
    </row>
    <row r="10666" spans="1:1" x14ac:dyDescent="0.3">
      <c r="A10666"/>
    </row>
    <row r="10667" spans="1:1" x14ac:dyDescent="0.3">
      <c r="A10667"/>
    </row>
    <row r="10668" spans="1:1" x14ac:dyDescent="0.3">
      <c r="A10668"/>
    </row>
    <row r="10669" spans="1:1" x14ac:dyDescent="0.3">
      <c r="A10669"/>
    </row>
    <row r="10670" spans="1:1" x14ac:dyDescent="0.3">
      <c r="A10670"/>
    </row>
    <row r="10671" spans="1:1" x14ac:dyDescent="0.3">
      <c r="A10671"/>
    </row>
    <row r="10672" spans="1:1" x14ac:dyDescent="0.3">
      <c r="A10672"/>
    </row>
    <row r="10673" spans="1:1" x14ac:dyDescent="0.3">
      <c r="A10673"/>
    </row>
    <row r="10674" spans="1:1" x14ac:dyDescent="0.3">
      <c r="A10674"/>
    </row>
    <row r="10675" spans="1:1" x14ac:dyDescent="0.3">
      <c r="A10675"/>
    </row>
    <row r="10676" spans="1:1" x14ac:dyDescent="0.3">
      <c r="A10676"/>
    </row>
    <row r="10677" spans="1:1" x14ac:dyDescent="0.3">
      <c r="A10677"/>
    </row>
    <row r="10678" spans="1:1" x14ac:dyDescent="0.3">
      <c r="A10678"/>
    </row>
    <row r="10679" spans="1:1" x14ac:dyDescent="0.3">
      <c r="A10679"/>
    </row>
    <row r="10680" spans="1:1" x14ac:dyDescent="0.3">
      <c r="A10680"/>
    </row>
    <row r="10681" spans="1:1" x14ac:dyDescent="0.3">
      <c r="A10681"/>
    </row>
    <row r="10682" spans="1:1" x14ac:dyDescent="0.3">
      <c r="A10682"/>
    </row>
    <row r="10683" spans="1:1" x14ac:dyDescent="0.3">
      <c r="A10683"/>
    </row>
    <row r="10684" spans="1:1" x14ac:dyDescent="0.3">
      <c r="A10684"/>
    </row>
    <row r="10685" spans="1:1" x14ac:dyDescent="0.3">
      <c r="A10685"/>
    </row>
    <row r="10686" spans="1:1" x14ac:dyDescent="0.3">
      <c r="A10686"/>
    </row>
    <row r="10687" spans="1:1" x14ac:dyDescent="0.3">
      <c r="A10687"/>
    </row>
    <row r="10688" spans="1:1" x14ac:dyDescent="0.3">
      <c r="A10688"/>
    </row>
    <row r="10689" spans="1:1" x14ac:dyDescent="0.3">
      <c r="A10689"/>
    </row>
    <row r="10690" spans="1:1" x14ac:dyDescent="0.3">
      <c r="A10690"/>
    </row>
    <row r="10691" spans="1:1" x14ac:dyDescent="0.3">
      <c r="A10691"/>
    </row>
    <row r="10692" spans="1:1" x14ac:dyDescent="0.3">
      <c r="A10692"/>
    </row>
    <row r="10693" spans="1:1" x14ac:dyDescent="0.3">
      <c r="A10693"/>
    </row>
    <row r="10694" spans="1:1" x14ac:dyDescent="0.3">
      <c r="A10694"/>
    </row>
    <row r="10695" spans="1:1" x14ac:dyDescent="0.3">
      <c r="A10695"/>
    </row>
    <row r="10696" spans="1:1" x14ac:dyDescent="0.3">
      <c r="A10696"/>
    </row>
    <row r="10697" spans="1:1" x14ac:dyDescent="0.3">
      <c r="A10697"/>
    </row>
    <row r="10698" spans="1:1" x14ac:dyDescent="0.3">
      <c r="A10698"/>
    </row>
    <row r="10699" spans="1:1" x14ac:dyDescent="0.3">
      <c r="A10699"/>
    </row>
    <row r="10700" spans="1:1" x14ac:dyDescent="0.3">
      <c r="A10700"/>
    </row>
    <row r="10701" spans="1:1" x14ac:dyDescent="0.3">
      <c r="A10701"/>
    </row>
    <row r="10702" spans="1:1" x14ac:dyDescent="0.3">
      <c r="A10702"/>
    </row>
    <row r="10703" spans="1:1" x14ac:dyDescent="0.3">
      <c r="A10703"/>
    </row>
    <row r="10704" spans="1:1" x14ac:dyDescent="0.3">
      <c r="A10704"/>
    </row>
    <row r="10705" spans="1:1" x14ac:dyDescent="0.3">
      <c r="A10705"/>
    </row>
    <row r="10706" spans="1:1" x14ac:dyDescent="0.3">
      <c r="A10706"/>
    </row>
    <row r="10707" spans="1:1" x14ac:dyDescent="0.3">
      <c r="A10707"/>
    </row>
    <row r="10708" spans="1:1" x14ac:dyDescent="0.3">
      <c r="A10708"/>
    </row>
    <row r="10709" spans="1:1" x14ac:dyDescent="0.3">
      <c r="A10709"/>
    </row>
    <row r="10710" spans="1:1" x14ac:dyDescent="0.3">
      <c r="A10710"/>
    </row>
    <row r="10711" spans="1:1" x14ac:dyDescent="0.3">
      <c r="A10711"/>
    </row>
    <row r="10712" spans="1:1" x14ac:dyDescent="0.3">
      <c r="A10712"/>
    </row>
    <row r="10713" spans="1:1" x14ac:dyDescent="0.3">
      <c r="A10713"/>
    </row>
    <row r="10714" spans="1:1" x14ac:dyDescent="0.3">
      <c r="A10714"/>
    </row>
    <row r="10715" spans="1:1" x14ac:dyDescent="0.3">
      <c r="A10715"/>
    </row>
    <row r="10716" spans="1:1" x14ac:dyDescent="0.3">
      <c r="A10716"/>
    </row>
    <row r="10717" spans="1:1" x14ac:dyDescent="0.3">
      <c r="A10717"/>
    </row>
    <row r="10718" spans="1:1" x14ac:dyDescent="0.3">
      <c r="A10718"/>
    </row>
    <row r="10719" spans="1:1" x14ac:dyDescent="0.3">
      <c r="A10719"/>
    </row>
    <row r="10720" spans="1:1" x14ac:dyDescent="0.3">
      <c r="A10720"/>
    </row>
    <row r="10721" spans="1:1" x14ac:dyDescent="0.3">
      <c r="A10721"/>
    </row>
    <row r="10722" spans="1:1" x14ac:dyDescent="0.3">
      <c r="A10722"/>
    </row>
    <row r="10723" spans="1:1" x14ac:dyDescent="0.3">
      <c r="A10723"/>
    </row>
    <row r="10724" spans="1:1" x14ac:dyDescent="0.3">
      <c r="A10724"/>
    </row>
    <row r="10725" spans="1:1" x14ac:dyDescent="0.3">
      <c r="A10725"/>
    </row>
    <row r="10726" spans="1:1" x14ac:dyDescent="0.3">
      <c r="A10726"/>
    </row>
    <row r="10727" spans="1:1" x14ac:dyDescent="0.3">
      <c r="A10727"/>
    </row>
    <row r="10728" spans="1:1" x14ac:dyDescent="0.3">
      <c r="A10728"/>
    </row>
    <row r="10729" spans="1:1" x14ac:dyDescent="0.3">
      <c r="A10729"/>
    </row>
    <row r="10730" spans="1:1" x14ac:dyDescent="0.3">
      <c r="A10730"/>
    </row>
    <row r="10731" spans="1:1" x14ac:dyDescent="0.3">
      <c r="A10731"/>
    </row>
    <row r="10732" spans="1:1" x14ac:dyDescent="0.3">
      <c r="A10732"/>
    </row>
    <row r="10733" spans="1:1" x14ac:dyDescent="0.3">
      <c r="A10733"/>
    </row>
    <row r="10734" spans="1:1" x14ac:dyDescent="0.3">
      <c r="A10734"/>
    </row>
    <row r="10735" spans="1:1" x14ac:dyDescent="0.3">
      <c r="A10735"/>
    </row>
    <row r="10736" spans="1:1" x14ac:dyDescent="0.3">
      <c r="A10736"/>
    </row>
    <row r="10737" spans="1:1" x14ac:dyDescent="0.3">
      <c r="A10737"/>
    </row>
    <row r="10738" spans="1:1" x14ac:dyDescent="0.3">
      <c r="A10738"/>
    </row>
    <row r="10739" spans="1:1" x14ac:dyDescent="0.3">
      <c r="A10739"/>
    </row>
    <row r="10740" spans="1:1" x14ac:dyDescent="0.3">
      <c r="A10740"/>
    </row>
    <row r="10741" spans="1:1" x14ac:dyDescent="0.3">
      <c r="A10741"/>
    </row>
    <row r="10742" spans="1:1" x14ac:dyDescent="0.3">
      <c r="A10742"/>
    </row>
    <row r="10743" spans="1:1" x14ac:dyDescent="0.3">
      <c r="A10743"/>
    </row>
    <row r="10744" spans="1:1" x14ac:dyDescent="0.3">
      <c r="A10744"/>
    </row>
    <row r="10745" spans="1:1" x14ac:dyDescent="0.3">
      <c r="A10745"/>
    </row>
    <row r="10746" spans="1:1" x14ac:dyDescent="0.3">
      <c r="A10746"/>
    </row>
    <row r="10747" spans="1:1" x14ac:dyDescent="0.3">
      <c r="A10747"/>
    </row>
    <row r="10748" spans="1:1" x14ac:dyDescent="0.3">
      <c r="A10748"/>
    </row>
    <row r="10749" spans="1:1" x14ac:dyDescent="0.3">
      <c r="A10749"/>
    </row>
    <row r="10750" spans="1:1" x14ac:dyDescent="0.3">
      <c r="A10750"/>
    </row>
    <row r="10751" spans="1:1" x14ac:dyDescent="0.3">
      <c r="A10751"/>
    </row>
    <row r="10752" spans="1:1" x14ac:dyDescent="0.3">
      <c r="A10752"/>
    </row>
    <row r="10753" spans="1:1" x14ac:dyDescent="0.3">
      <c r="A10753"/>
    </row>
    <row r="10754" spans="1:1" x14ac:dyDescent="0.3">
      <c r="A10754"/>
    </row>
    <row r="10755" spans="1:1" x14ac:dyDescent="0.3">
      <c r="A10755"/>
    </row>
    <row r="10756" spans="1:1" x14ac:dyDescent="0.3">
      <c r="A10756"/>
    </row>
    <row r="10757" spans="1:1" x14ac:dyDescent="0.3">
      <c r="A10757"/>
    </row>
    <row r="10758" spans="1:1" x14ac:dyDescent="0.3">
      <c r="A10758"/>
    </row>
    <row r="10759" spans="1:1" x14ac:dyDescent="0.3">
      <c r="A10759"/>
    </row>
    <row r="10760" spans="1:1" x14ac:dyDescent="0.3">
      <c r="A10760"/>
    </row>
    <row r="10761" spans="1:1" x14ac:dyDescent="0.3">
      <c r="A10761"/>
    </row>
    <row r="10762" spans="1:1" x14ac:dyDescent="0.3">
      <c r="A10762"/>
    </row>
    <row r="10763" spans="1:1" x14ac:dyDescent="0.3">
      <c r="A10763"/>
    </row>
    <row r="10764" spans="1:1" x14ac:dyDescent="0.3">
      <c r="A10764"/>
    </row>
    <row r="10765" spans="1:1" x14ac:dyDescent="0.3">
      <c r="A10765"/>
    </row>
    <row r="10766" spans="1:1" x14ac:dyDescent="0.3">
      <c r="A10766"/>
    </row>
    <row r="10767" spans="1:1" x14ac:dyDescent="0.3">
      <c r="A10767"/>
    </row>
    <row r="10768" spans="1:1" x14ac:dyDescent="0.3">
      <c r="A10768"/>
    </row>
    <row r="10769" spans="1:1" x14ac:dyDescent="0.3">
      <c r="A10769"/>
    </row>
    <row r="10770" spans="1:1" x14ac:dyDescent="0.3">
      <c r="A10770"/>
    </row>
    <row r="10771" spans="1:1" x14ac:dyDescent="0.3">
      <c r="A10771"/>
    </row>
    <row r="10772" spans="1:1" x14ac:dyDescent="0.3">
      <c r="A10772"/>
    </row>
    <row r="10773" spans="1:1" x14ac:dyDescent="0.3">
      <c r="A10773"/>
    </row>
    <row r="10774" spans="1:1" x14ac:dyDescent="0.3">
      <c r="A10774"/>
    </row>
    <row r="10775" spans="1:1" x14ac:dyDescent="0.3">
      <c r="A10775"/>
    </row>
    <row r="10776" spans="1:1" x14ac:dyDescent="0.3">
      <c r="A10776"/>
    </row>
    <row r="10777" spans="1:1" x14ac:dyDescent="0.3">
      <c r="A10777"/>
    </row>
    <row r="10778" spans="1:1" x14ac:dyDescent="0.3">
      <c r="A10778"/>
    </row>
    <row r="10779" spans="1:1" x14ac:dyDescent="0.3">
      <c r="A10779"/>
    </row>
    <row r="10780" spans="1:1" x14ac:dyDescent="0.3">
      <c r="A10780"/>
    </row>
    <row r="10781" spans="1:1" x14ac:dyDescent="0.3">
      <c r="A10781"/>
    </row>
    <row r="10782" spans="1:1" x14ac:dyDescent="0.3">
      <c r="A10782"/>
    </row>
    <row r="10783" spans="1:1" x14ac:dyDescent="0.3">
      <c r="A10783"/>
    </row>
    <row r="10784" spans="1:1" x14ac:dyDescent="0.3">
      <c r="A10784"/>
    </row>
    <row r="10785" spans="1:1" x14ac:dyDescent="0.3">
      <c r="A10785"/>
    </row>
    <row r="10786" spans="1:1" x14ac:dyDescent="0.3">
      <c r="A10786"/>
    </row>
    <row r="10787" spans="1:1" x14ac:dyDescent="0.3">
      <c r="A10787"/>
    </row>
    <row r="10788" spans="1:1" x14ac:dyDescent="0.3">
      <c r="A10788"/>
    </row>
    <row r="10789" spans="1:1" x14ac:dyDescent="0.3">
      <c r="A10789"/>
    </row>
    <row r="10790" spans="1:1" x14ac:dyDescent="0.3">
      <c r="A10790"/>
    </row>
    <row r="10791" spans="1:1" x14ac:dyDescent="0.3">
      <c r="A10791"/>
    </row>
    <row r="10792" spans="1:1" x14ac:dyDescent="0.3">
      <c r="A10792"/>
    </row>
    <row r="10793" spans="1:1" x14ac:dyDescent="0.3">
      <c r="A10793"/>
    </row>
    <row r="10794" spans="1:1" x14ac:dyDescent="0.3">
      <c r="A10794"/>
    </row>
    <row r="10795" spans="1:1" x14ac:dyDescent="0.3">
      <c r="A10795"/>
    </row>
    <row r="10796" spans="1:1" x14ac:dyDescent="0.3">
      <c r="A10796"/>
    </row>
    <row r="10797" spans="1:1" x14ac:dyDescent="0.3">
      <c r="A10797"/>
    </row>
    <row r="10798" spans="1:1" x14ac:dyDescent="0.3">
      <c r="A10798"/>
    </row>
    <row r="10799" spans="1:1" x14ac:dyDescent="0.3">
      <c r="A10799"/>
    </row>
    <row r="10800" spans="1:1" x14ac:dyDescent="0.3">
      <c r="A10800"/>
    </row>
    <row r="10801" spans="1:1" x14ac:dyDescent="0.3">
      <c r="A10801"/>
    </row>
    <row r="10802" spans="1:1" x14ac:dyDescent="0.3">
      <c r="A10802"/>
    </row>
    <row r="10803" spans="1:1" x14ac:dyDescent="0.3">
      <c r="A10803"/>
    </row>
    <row r="10804" spans="1:1" x14ac:dyDescent="0.3">
      <c r="A10804"/>
    </row>
    <row r="10805" spans="1:1" x14ac:dyDescent="0.3">
      <c r="A10805"/>
    </row>
    <row r="10806" spans="1:1" x14ac:dyDescent="0.3">
      <c r="A10806"/>
    </row>
    <row r="10807" spans="1:1" x14ac:dyDescent="0.3">
      <c r="A10807"/>
    </row>
    <row r="10808" spans="1:1" x14ac:dyDescent="0.3">
      <c r="A10808"/>
    </row>
    <row r="10809" spans="1:1" x14ac:dyDescent="0.3">
      <c r="A10809"/>
    </row>
    <row r="10810" spans="1:1" x14ac:dyDescent="0.3">
      <c r="A10810"/>
    </row>
    <row r="10811" spans="1:1" x14ac:dyDescent="0.3">
      <c r="A10811"/>
    </row>
    <row r="10812" spans="1:1" x14ac:dyDescent="0.3">
      <c r="A10812"/>
    </row>
    <row r="10813" spans="1:1" x14ac:dyDescent="0.3">
      <c r="A10813"/>
    </row>
    <row r="10814" spans="1:1" x14ac:dyDescent="0.3">
      <c r="A10814"/>
    </row>
    <row r="10815" spans="1:1" x14ac:dyDescent="0.3">
      <c r="A10815"/>
    </row>
    <row r="10816" spans="1:1" x14ac:dyDescent="0.3">
      <c r="A10816"/>
    </row>
    <row r="10817" spans="1:1" x14ac:dyDescent="0.3">
      <c r="A10817"/>
    </row>
    <row r="10818" spans="1:1" x14ac:dyDescent="0.3">
      <c r="A10818"/>
    </row>
    <row r="10819" spans="1:1" x14ac:dyDescent="0.3">
      <c r="A10819"/>
    </row>
    <row r="10820" spans="1:1" x14ac:dyDescent="0.3">
      <c r="A10820"/>
    </row>
    <row r="10821" spans="1:1" x14ac:dyDescent="0.3">
      <c r="A10821"/>
    </row>
    <row r="10822" spans="1:1" x14ac:dyDescent="0.3">
      <c r="A10822"/>
    </row>
    <row r="10823" spans="1:1" x14ac:dyDescent="0.3">
      <c r="A10823"/>
    </row>
    <row r="10824" spans="1:1" x14ac:dyDescent="0.3">
      <c r="A10824"/>
    </row>
    <row r="10825" spans="1:1" x14ac:dyDescent="0.3">
      <c r="A10825"/>
    </row>
    <row r="10826" spans="1:1" x14ac:dyDescent="0.3">
      <c r="A10826"/>
    </row>
    <row r="10827" spans="1:1" x14ac:dyDescent="0.3">
      <c r="A10827"/>
    </row>
    <row r="10828" spans="1:1" x14ac:dyDescent="0.3">
      <c r="A10828"/>
    </row>
    <row r="10829" spans="1:1" x14ac:dyDescent="0.3">
      <c r="A10829"/>
    </row>
    <row r="10830" spans="1:1" x14ac:dyDescent="0.3">
      <c r="A10830"/>
    </row>
    <row r="10831" spans="1:1" x14ac:dyDescent="0.3">
      <c r="A10831"/>
    </row>
    <row r="10832" spans="1:1" x14ac:dyDescent="0.3">
      <c r="A10832"/>
    </row>
    <row r="10833" spans="1:1" x14ac:dyDescent="0.3">
      <c r="A10833"/>
    </row>
    <row r="10834" spans="1:1" x14ac:dyDescent="0.3">
      <c r="A10834"/>
    </row>
    <row r="10835" spans="1:1" x14ac:dyDescent="0.3">
      <c r="A10835"/>
    </row>
    <row r="10836" spans="1:1" x14ac:dyDescent="0.3">
      <c r="A10836"/>
    </row>
    <row r="10837" spans="1:1" x14ac:dyDescent="0.3">
      <c r="A10837"/>
    </row>
    <row r="10838" spans="1:1" x14ac:dyDescent="0.3">
      <c r="A10838"/>
    </row>
    <row r="10839" spans="1:1" x14ac:dyDescent="0.3">
      <c r="A10839"/>
    </row>
    <row r="10840" spans="1:1" x14ac:dyDescent="0.3">
      <c r="A10840"/>
    </row>
    <row r="10841" spans="1:1" x14ac:dyDescent="0.3">
      <c r="A10841"/>
    </row>
    <row r="10842" spans="1:1" x14ac:dyDescent="0.3">
      <c r="A10842"/>
    </row>
    <row r="10843" spans="1:1" x14ac:dyDescent="0.3">
      <c r="A10843"/>
    </row>
    <row r="10844" spans="1:1" x14ac:dyDescent="0.3">
      <c r="A10844"/>
    </row>
    <row r="10845" spans="1:1" x14ac:dyDescent="0.3">
      <c r="A10845"/>
    </row>
    <row r="10846" spans="1:1" x14ac:dyDescent="0.3">
      <c r="A10846"/>
    </row>
    <row r="10847" spans="1:1" x14ac:dyDescent="0.3">
      <c r="A10847"/>
    </row>
    <row r="10848" spans="1:1" x14ac:dyDescent="0.3">
      <c r="A10848"/>
    </row>
    <row r="10849" spans="1:1" x14ac:dyDescent="0.3">
      <c r="A10849"/>
    </row>
    <row r="10850" spans="1:1" x14ac:dyDescent="0.3">
      <c r="A10850"/>
    </row>
    <row r="10851" spans="1:1" x14ac:dyDescent="0.3">
      <c r="A10851"/>
    </row>
    <row r="10852" spans="1:1" x14ac:dyDescent="0.3">
      <c r="A10852"/>
    </row>
    <row r="10853" spans="1:1" x14ac:dyDescent="0.3">
      <c r="A10853"/>
    </row>
    <row r="10854" spans="1:1" x14ac:dyDescent="0.3">
      <c r="A10854"/>
    </row>
    <row r="10855" spans="1:1" x14ac:dyDescent="0.3">
      <c r="A10855"/>
    </row>
    <row r="10856" spans="1:1" x14ac:dyDescent="0.3">
      <c r="A10856"/>
    </row>
    <row r="10857" spans="1:1" x14ac:dyDescent="0.3">
      <c r="A10857"/>
    </row>
    <row r="10858" spans="1:1" x14ac:dyDescent="0.3">
      <c r="A10858"/>
    </row>
    <row r="10859" spans="1:1" x14ac:dyDescent="0.3">
      <c r="A10859"/>
    </row>
    <row r="10860" spans="1:1" x14ac:dyDescent="0.3">
      <c r="A10860"/>
    </row>
    <row r="10861" spans="1:1" x14ac:dyDescent="0.3">
      <c r="A10861"/>
    </row>
    <row r="10862" spans="1:1" x14ac:dyDescent="0.3">
      <c r="A10862"/>
    </row>
    <row r="10863" spans="1:1" x14ac:dyDescent="0.3">
      <c r="A10863"/>
    </row>
    <row r="10864" spans="1:1" x14ac:dyDescent="0.3">
      <c r="A10864"/>
    </row>
    <row r="10865" spans="1:1" x14ac:dyDescent="0.3">
      <c r="A10865"/>
    </row>
    <row r="10866" spans="1:1" x14ac:dyDescent="0.3">
      <c r="A10866"/>
    </row>
    <row r="10867" spans="1:1" x14ac:dyDescent="0.3">
      <c r="A10867"/>
    </row>
    <row r="10868" spans="1:1" x14ac:dyDescent="0.3">
      <c r="A10868"/>
    </row>
    <row r="10869" spans="1:1" x14ac:dyDescent="0.3">
      <c r="A10869"/>
    </row>
    <row r="10870" spans="1:1" x14ac:dyDescent="0.3">
      <c r="A10870"/>
    </row>
    <row r="10871" spans="1:1" x14ac:dyDescent="0.3">
      <c r="A10871"/>
    </row>
    <row r="10872" spans="1:1" x14ac:dyDescent="0.3">
      <c r="A10872"/>
    </row>
    <row r="10873" spans="1:1" x14ac:dyDescent="0.3">
      <c r="A10873"/>
    </row>
    <row r="10874" spans="1:1" x14ac:dyDescent="0.3">
      <c r="A10874"/>
    </row>
    <row r="10875" spans="1:1" x14ac:dyDescent="0.3">
      <c r="A10875"/>
    </row>
    <row r="10876" spans="1:1" x14ac:dyDescent="0.3">
      <c r="A10876"/>
    </row>
    <row r="10877" spans="1:1" x14ac:dyDescent="0.3">
      <c r="A10877"/>
    </row>
    <row r="10878" spans="1:1" x14ac:dyDescent="0.3">
      <c r="A10878"/>
    </row>
    <row r="10879" spans="1:1" x14ac:dyDescent="0.3">
      <c r="A10879"/>
    </row>
    <row r="10880" spans="1:1" x14ac:dyDescent="0.3">
      <c r="A10880"/>
    </row>
    <row r="10881" spans="1:1" x14ac:dyDescent="0.3">
      <c r="A10881"/>
    </row>
    <row r="10882" spans="1:1" x14ac:dyDescent="0.3">
      <c r="A10882"/>
    </row>
    <row r="10883" spans="1:1" x14ac:dyDescent="0.3">
      <c r="A10883"/>
    </row>
    <row r="10884" spans="1:1" x14ac:dyDescent="0.3">
      <c r="A10884"/>
    </row>
    <row r="10885" spans="1:1" x14ac:dyDescent="0.3">
      <c r="A10885"/>
    </row>
    <row r="10886" spans="1:1" x14ac:dyDescent="0.3">
      <c r="A10886"/>
    </row>
    <row r="10887" spans="1:1" x14ac:dyDescent="0.3">
      <c r="A10887"/>
    </row>
    <row r="10888" spans="1:1" x14ac:dyDescent="0.3">
      <c r="A10888"/>
    </row>
    <row r="10889" spans="1:1" x14ac:dyDescent="0.3">
      <c r="A10889"/>
    </row>
    <row r="10890" spans="1:1" x14ac:dyDescent="0.3">
      <c r="A10890"/>
    </row>
    <row r="10891" spans="1:1" x14ac:dyDescent="0.3">
      <c r="A10891"/>
    </row>
    <row r="10892" spans="1:1" x14ac:dyDescent="0.3">
      <c r="A10892"/>
    </row>
    <row r="10893" spans="1:1" x14ac:dyDescent="0.3">
      <c r="A10893"/>
    </row>
    <row r="10894" spans="1:1" x14ac:dyDescent="0.3">
      <c r="A10894"/>
    </row>
    <row r="10895" spans="1:1" x14ac:dyDescent="0.3">
      <c r="A10895"/>
    </row>
    <row r="10896" spans="1:1" x14ac:dyDescent="0.3">
      <c r="A10896"/>
    </row>
    <row r="10897" spans="1:1" x14ac:dyDescent="0.3">
      <c r="A10897"/>
    </row>
    <row r="10898" spans="1:1" x14ac:dyDescent="0.3">
      <c r="A10898"/>
    </row>
    <row r="10899" spans="1:1" x14ac:dyDescent="0.3">
      <c r="A10899"/>
    </row>
    <row r="10900" spans="1:1" x14ac:dyDescent="0.3">
      <c r="A10900"/>
    </row>
    <row r="10901" spans="1:1" x14ac:dyDescent="0.3">
      <c r="A10901"/>
    </row>
    <row r="10902" spans="1:1" x14ac:dyDescent="0.3">
      <c r="A10902"/>
    </row>
    <row r="10903" spans="1:1" x14ac:dyDescent="0.3">
      <c r="A10903"/>
    </row>
    <row r="10904" spans="1:1" x14ac:dyDescent="0.3">
      <c r="A10904"/>
    </row>
    <row r="10905" spans="1:1" x14ac:dyDescent="0.3">
      <c r="A10905"/>
    </row>
    <row r="10906" spans="1:1" x14ac:dyDescent="0.3">
      <c r="A10906"/>
    </row>
    <row r="10907" spans="1:1" x14ac:dyDescent="0.3">
      <c r="A10907"/>
    </row>
    <row r="10908" spans="1:1" x14ac:dyDescent="0.3">
      <c r="A10908"/>
    </row>
    <row r="10909" spans="1:1" x14ac:dyDescent="0.3">
      <c r="A10909"/>
    </row>
    <row r="10910" spans="1:1" x14ac:dyDescent="0.3">
      <c r="A10910"/>
    </row>
    <row r="10911" spans="1:1" x14ac:dyDescent="0.3">
      <c r="A10911"/>
    </row>
    <row r="10912" spans="1:1" x14ac:dyDescent="0.3">
      <c r="A10912"/>
    </row>
    <row r="10913" spans="1:1" x14ac:dyDescent="0.3">
      <c r="A10913"/>
    </row>
    <row r="10914" spans="1:1" x14ac:dyDescent="0.3">
      <c r="A10914"/>
    </row>
    <row r="10915" spans="1:1" x14ac:dyDescent="0.3">
      <c r="A10915"/>
    </row>
    <row r="10916" spans="1:1" x14ac:dyDescent="0.3">
      <c r="A10916"/>
    </row>
    <row r="10917" spans="1:1" x14ac:dyDescent="0.3">
      <c r="A10917"/>
    </row>
    <row r="10918" spans="1:1" x14ac:dyDescent="0.3">
      <c r="A10918"/>
    </row>
    <row r="10919" spans="1:1" x14ac:dyDescent="0.3">
      <c r="A10919"/>
    </row>
    <row r="10920" spans="1:1" x14ac:dyDescent="0.3">
      <c r="A10920"/>
    </row>
    <row r="10921" spans="1:1" x14ac:dyDescent="0.3">
      <c r="A10921"/>
    </row>
    <row r="10922" spans="1:1" x14ac:dyDescent="0.3">
      <c r="A10922"/>
    </row>
    <row r="10923" spans="1:1" x14ac:dyDescent="0.3">
      <c r="A10923"/>
    </row>
    <row r="10924" spans="1:1" x14ac:dyDescent="0.3">
      <c r="A10924"/>
    </row>
    <row r="10925" spans="1:1" x14ac:dyDescent="0.3">
      <c r="A10925"/>
    </row>
    <row r="10926" spans="1:1" x14ac:dyDescent="0.3">
      <c r="A10926"/>
    </row>
    <row r="10927" spans="1:1" x14ac:dyDescent="0.3">
      <c r="A10927"/>
    </row>
    <row r="10928" spans="1:1" x14ac:dyDescent="0.3">
      <c r="A10928"/>
    </row>
    <row r="10929" spans="1:1" x14ac:dyDescent="0.3">
      <c r="A10929"/>
    </row>
    <row r="10930" spans="1:1" x14ac:dyDescent="0.3">
      <c r="A10930"/>
    </row>
    <row r="10931" spans="1:1" x14ac:dyDescent="0.3">
      <c r="A10931"/>
    </row>
    <row r="10932" spans="1:1" x14ac:dyDescent="0.3">
      <c r="A10932"/>
    </row>
    <row r="10933" spans="1:1" x14ac:dyDescent="0.3">
      <c r="A10933"/>
    </row>
    <row r="10934" spans="1:1" x14ac:dyDescent="0.3">
      <c r="A10934"/>
    </row>
    <row r="10935" spans="1:1" x14ac:dyDescent="0.3">
      <c r="A10935"/>
    </row>
    <row r="10936" spans="1:1" x14ac:dyDescent="0.3">
      <c r="A10936"/>
    </row>
    <row r="10937" spans="1:1" x14ac:dyDescent="0.3">
      <c r="A10937"/>
    </row>
    <row r="10938" spans="1:1" x14ac:dyDescent="0.3">
      <c r="A10938"/>
    </row>
    <row r="10939" spans="1:1" x14ac:dyDescent="0.3">
      <c r="A10939"/>
    </row>
    <row r="10940" spans="1:1" x14ac:dyDescent="0.3">
      <c r="A10940"/>
    </row>
    <row r="10941" spans="1:1" x14ac:dyDescent="0.3">
      <c r="A10941"/>
    </row>
    <row r="10942" spans="1:1" x14ac:dyDescent="0.3">
      <c r="A10942"/>
    </row>
    <row r="10943" spans="1:1" x14ac:dyDescent="0.3">
      <c r="A10943"/>
    </row>
    <row r="10944" spans="1:1" x14ac:dyDescent="0.3">
      <c r="A10944"/>
    </row>
    <row r="10945" spans="1:1" x14ac:dyDescent="0.3">
      <c r="A10945"/>
    </row>
    <row r="10946" spans="1:1" x14ac:dyDescent="0.3">
      <c r="A10946"/>
    </row>
    <row r="10947" spans="1:1" x14ac:dyDescent="0.3">
      <c r="A10947"/>
    </row>
    <row r="10948" spans="1:1" x14ac:dyDescent="0.3">
      <c r="A10948"/>
    </row>
    <row r="10949" spans="1:1" x14ac:dyDescent="0.3">
      <c r="A10949"/>
    </row>
    <row r="10950" spans="1:1" x14ac:dyDescent="0.3">
      <c r="A10950"/>
    </row>
    <row r="10951" spans="1:1" x14ac:dyDescent="0.3">
      <c r="A10951"/>
    </row>
    <row r="10952" spans="1:1" x14ac:dyDescent="0.3">
      <c r="A10952"/>
    </row>
    <row r="10953" spans="1:1" x14ac:dyDescent="0.3">
      <c r="A10953"/>
    </row>
    <row r="10954" spans="1:1" x14ac:dyDescent="0.3">
      <c r="A10954"/>
    </row>
    <row r="10955" spans="1:1" x14ac:dyDescent="0.3">
      <c r="A10955"/>
    </row>
    <row r="10956" spans="1:1" x14ac:dyDescent="0.3">
      <c r="A10956"/>
    </row>
    <row r="10957" spans="1:1" x14ac:dyDescent="0.3">
      <c r="A10957"/>
    </row>
    <row r="10958" spans="1:1" x14ac:dyDescent="0.3">
      <c r="A10958"/>
    </row>
    <row r="10959" spans="1:1" x14ac:dyDescent="0.3">
      <c r="A10959"/>
    </row>
    <row r="10960" spans="1:1" x14ac:dyDescent="0.3">
      <c r="A10960"/>
    </row>
    <row r="10961" spans="1:1" x14ac:dyDescent="0.3">
      <c r="A10961"/>
    </row>
    <row r="10962" spans="1:1" x14ac:dyDescent="0.3">
      <c r="A10962"/>
    </row>
    <row r="10963" spans="1:1" x14ac:dyDescent="0.3">
      <c r="A10963"/>
    </row>
    <row r="10964" spans="1:1" x14ac:dyDescent="0.3">
      <c r="A10964"/>
    </row>
    <row r="10965" spans="1:1" x14ac:dyDescent="0.3">
      <c r="A10965"/>
    </row>
    <row r="10966" spans="1:1" x14ac:dyDescent="0.3">
      <c r="A10966"/>
    </row>
    <row r="10967" spans="1:1" x14ac:dyDescent="0.3">
      <c r="A10967"/>
    </row>
    <row r="10968" spans="1:1" x14ac:dyDescent="0.3">
      <c r="A10968"/>
    </row>
    <row r="10969" spans="1:1" x14ac:dyDescent="0.3">
      <c r="A10969"/>
    </row>
    <row r="10970" spans="1:1" x14ac:dyDescent="0.3">
      <c r="A10970"/>
    </row>
    <row r="10971" spans="1:1" x14ac:dyDescent="0.3">
      <c r="A10971"/>
    </row>
    <row r="10972" spans="1:1" x14ac:dyDescent="0.3">
      <c r="A10972"/>
    </row>
    <row r="10973" spans="1:1" x14ac:dyDescent="0.3">
      <c r="A10973"/>
    </row>
    <row r="10974" spans="1:1" x14ac:dyDescent="0.3">
      <c r="A10974"/>
    </row>
    <row r="10975" spans="1:1" x14ac:dyDescent="0.3">
      <c r="A10975"/>
    </row>
    <row r="10976" spans="1:1" x14ac:dyDescent="0.3">
      <c r="A10976"/>
    </row>
    <row r="10977" spans="1:1" x14ac:dyDescent="0.3">
      <c r="A10977"/>
    </row>
    <row r="10978" spans="1:1" x14ac:dyDescent="0.3">
      <c r="A10978"/>
    </row>
    <row r="10979" spans="1:1" x14ac:dyDescent="0.3">
      <c r="A10979"/>
    </row>
    <row r="10980" spans="1:1" x14ac:dyDescent="0.3">
      <c r="A10980"/>
    </row>
    <row r="10981" spans="1:1" x14ac:dyDescent="0.3">
      <c r="A10981"/>
    </row>
    <row r="10982" spans="1:1" x14ac:dyDescent="0.3">
      <c r="A10982"/>
    </row>
    <row r="10983" spans="1:1" x14ac:dyDescent="0.3">
      <c r="A10983"/>
    </row>
    <row r="10984" spans="1:1" x14ac:dyDescent="0.3">
      <c r="A10984"/>
    </row>
    <row r="10985" spans="1:1" x14ac:dyDescent="0.3">
      <c r="A10985"/>
    </row>
    <row r="10986" spans="1:1" x14ac:dyDescent="0.3">
      <c r="A10986"/>
    </row>
    <row r="10987" spans="1:1" x14ac:dyDescent="0.3">
      <c r="A10987"/>
    </row>
    <row r="10988" spans="1:1" x14ac:dyDescent="0.3">
      <c r="A10988"/>
    </row>
    <row r="10989" spans="1:1" x14ac:dyDescent="0.3">
      <c r="A10989"/>
    </row>
    <row r="10990" spans="1:1" x14ac:dyDescent="0.3">
      <c r="A10990"/>
    </row>
    <row r="10991" spans="1:1" x14ac:dyDescent="0.3">
      <c r="A10991"/>
    </row>
    <row r="10992" spans="1:1" x14ac:dyDescent="0.3">
      <c r="A10992"/>
    </row>
    <row r="10993" spans="1:1" x14ac:dyDescent="0.3">
      <c r="A10993"/>
    </row>
    <row r="10994" spans="1:1" x14ac:dyDescent="0.3">
      <c r="A10994"/>
    </row>
    <row r="10995" spans="1:1" x14ac:dyDescent="0.3">
      <c r="A10995"/>
    </row>
    <row r="10996" spans="1:1" x14ac:dyDescent="0.3">
      <c r="A10996"/>
    </row>
    <row r="10997" spans="1:1" x14ac:dyDescent="0.3">
      <c r="A10997"/>
    </row>
    <row r="10998" spans="1:1" x14ac:dyDescent="0.3">
      <c r="A10998"/>
    </row>
    <row r="10999" spans="1:1" x14ac:dyDescent="0.3">
      <c r="A10999"/>
    </row>
    <row r="11000" spans="1:1" x14ac:dyDescent="0.3">
      <c r="A11000"/>
    </row>
    <row r="11001" spans="1:1" x14ac:dyDescent="0.3">
      <c r="A11001"/>
    </row>
    <row r="11002" spans="1:1" x14ac:dyDescent="0.3">
      <c r="A11002"/>
    </row>
    <row r="11003" spans="1:1" x14ac:dyDescent="0.3">
      <c r="A11003"/>
    </row>
    <row r="11004" spans="1:1" x14ac:dyDescent="0.3">
      <c r="A11004"/>
    </row>
    <row r="11005" spans="1:1" x14ac:dyDescent="0.3">
      <c r="A11005"/>
    </row>
    <row r="11006" spans="1:1" x14ac:dyDescent="0.3">
      <c r="A11006"/>
    </row>
    <row r="11007" spans="1:1" x14ac:dyDescent="0.3">
      <c r="A11007"/>
    </row>
    <row r="11008" spans="1:1" x14ac:dyDescent="0.3">
      <c r="A11008"/>
    </row>
    <row r="11009" spans="1:1" x14ac:dyDescent="0.3">
      <c r="A11009"/>
    </row>
    <row r="11010" spans="1:1" x14ac:dyDescent="0.3">
      <c r="A11010"/>
    </row>
    <row r="11011" spans="1:1" x14ac:dyDescent="0.3">
      <c r="A11011"/>
    </row>
    <row r="11012" spans="1:1" x14ac:dyDescent="0.3">
      <c r="A11012"/>
    </row>
    <row r="11013" spans="1:1" x14ac:dyDescent="0.3">
      <c r="A11013"/>
    </row>
    <row r="11014" spans="1:1" x14ac:dyDescent="0.3">
      <c r="A11014"/>
    </row>
    <row r="11015" spans="1:1" x14ac:dyDescent="0.3">
      <c r="A11015"/>
    </row>
    <row r="11016" spans="1:1" x14ac:dyDescent="0.3">
      <c r="A11016"/>
    </row>
    <row r="11017" spans="1:1" x14ac:dyDescent="0.3">
      <c r="A11017"/>
    </row>
    <row r="11018" spans="1:1" x14ac:dyDescent="0.3">
      <c r="A11018"/>
    </row>
    <row r="11019" spans="1:1" x14ac:dyDescent="0.3">
      <c r="A11019"/>
    </row>
    <row r="11020" spans="1:1" x14ac:dyDescent="0.3">
      <c r="A11020"/>
    </row>
    <row r="11021" spans="1:1" x14ac:dyDescent="0.3">
      <c r="A11021"/>
    </row>
    <row r="11022" spans="1:1" x14ac:dyDescent="0.3">
      <c r="A11022"/>
    </row>
    <row r="11023" spans="1:1" x14ac:dyDescent="0.3">
      <c r="A11023"/>
    </row>
    <row r="11024" spans="1:1" x14ac:dyDescent="0.3">
      <c r="A11024"/>
    </row>
    <row r="11025" spans="1:1" x14ac:dyDescent="0.3">
      <c r="A11025"/>
    </row>
    <row r="11026" spans="1:1" x14ac:dyDescent="0.3">
      <c r="A11026"/>
    </row>
    <row r="11027" spans="1:1" x14ac:dyDescent="0.3">
      <c r="A11027"/>
    </row>
    <row r="11028" spans="1:1" x14ac:dyDescent="0.3">
      <c r="A11028"/>
    </row>
    <row r="11029" spans="1:1" x14ac:dyDescent="0.3">
      <c r="A11029"/>
    </row>
    <row r="11030" spans="1:1" x14ac:dyDescent="0.3">
      <c r="A11030"/>
    </row>
    <row r="11031" spans="1:1" x14ac:dyDescent="0.3">
      <c r="A11031"/>
    </row>
    <row r="11032" spans="1:1" x14ac:dyDescent="0.3">
      <c r="A11032"/>
    </row>
    <row r="11033" spans="1:1" x14ac:dyDescent="0.3">
      <c r="A11033"/>
    </row>
    <row r="11034" spans="1:1" x14ac:dyDescent="0.3">
      <c r="A11034"/>
    </row>
    <row r="11035" spans="1:1" x14ac:dyDescent="0.3">
      <c r="A11035"/>
    </row>
    <row r="11036" spans="1:1" x14ac:dyDescent="0.3">
      <c r="A11036"/>
    </row>
    <row r="11037" spans="1:1" x14ac:dyDescent="0.3">
      <c r="A11037"/>
    </row>
    <row r="11038" spans="1:1" x14ac:dyDescent="0.3">
      <c r="A11038"/>
    </row>
    <row r="11039" spans="1:1" x14ac:dyDescent="0.3">
      <c r="A11039"/>
    </row>
    <row r="11040" spans="1:1" x14ac:dyDescent="0.3">
      <c r="A11040"/>
    </row>
    <row r="11041" spans="1:1" x14ac:dyDescent="0.3">
      <c r="A11041"/>
    </row>
    <row r="11042" spans="1:1" x14ac:dyDescent="0.3">
      <c r="A11042"/>
    </row>
    <row r="11043" spans="1:1" x14ac:dyDescent="0.3">
      <c r="A11043"/>
    </row>
    <row r="11044" spans="1:1" x14ac:dyDescent="0.3">
      <c r="A11044"/>
    </row>
    <row r="11045" spans="1:1" x14ac:dyDescent="0.3">
      <c r="A11045"/>
    </row>
    <row r="11046" spans="1:1" x14ac:dyDescent="0.3">
      <c r="A11046"/>
    </row>
    <row r="11047" spans="1:1" x14ac:dyDescent="0.3">
      <c r="A11047"/>
    </row>
    <row r="11048" spans="1:1" x14ac:dyDescent="0.3">
      <c r="A11048"/>
    </row>
    <row r="11049" spans="1:1" x14ac:dyDescent="0.3">
      <c r="A11049"/>
    </row>
    <row r="11050" spans="1:1" x14ac:dyDescent="0.3">
      <c r="A11050"/>
    </row>
    <row r="11051" spans="1:1" x14ac:dyDescent="0.3">
      <c r="A11051"/>
    </row>
    <row r="11052" spans="1:1" x14ac:dyDescent="0.3">
      <c r="A11052"/>
    </row>
    <row r="11053" spans="1:1" x14ac:dyDescent="0.3">
      <c r="A11053"/>
    </row>
    <row r="11054" spans="1:1" x14ac:dyDescent="0.3">
      <c r="A11054"/>
    </row>
    <row r="11055" spans="1:1" x14ac:dyDescent="0.3">
      <c r="A11055"/>
    </row>
    <row r="11056" spans="1:1" x14ac:dyDescent="0.3">
      <c r="A11056"/>
    </row>
    <row r="11057" spans="1:1" x14ac:dyDescent="0.3">
      <c r="A11057"/>
    </row>
    <row r="11058" spans="1:1" x14ac:dyDescent="0.3">
      <c r="A11058"/>
    </row>
    <row r="11059" spans="1:1" x14ac:dyDescent="0.3">
      <c r="A11059"/>
    </row>
    <row r="11060" spans="1:1" x14ac:dyDescent="0.3">
      <c r="A11060"/>
    </row>
    <row r="11061" spans="1:1" x14ac:dyDescent="0.3">
      <c r="A11061"/>
    </row>
    <row r="11062" spans="1:1" x14ac:dyDescent="0.3">
      <c r="A11062"/>
    </row>
    <row r="11063" spans="1:1" x14ac:dyDescent="0.3">
      <c r="A11063"/>
    </row>
    <row r="11064" spans="1:1" x14ac:dyDescent="0.3">
      <c r="A11064"/>
    </row>
    <row r="11065" spans="1:1" x14ac:dyDescent="0.3">
      <c r="A11065"/>
    </row>
    <row r="11066" spans="1:1" x14ac:dyDescent="0.3">
      <c r="A11066"/>
    </row>
    <row r="11067" spans="1:1" x14ac:dyDescent="0.3">
      <c r="A11067"/>
    </row>
    <row r="11068" spans="1:1" x14ac:dyDescent="0.3">
      <c r="A11068"/>
    </row>
    <row r="11069" spans="1:1" x14ac:dyDescent="0.3">
      <c r="A11069"/>
    </row>
    <row r="11070" spans="1:1" x14ac:dyDescent="0.3">
      <c r="A11070"/>
    </row>
    <row r="11071" spans="1:1" x14ac:dyDescent="0.3">
      <c r="A11071"/>
    </row>
    <row r="11072" spans="1:1" x14ac:dyDescent="0.3">
      <c r="A11072"/>
    </row>
    <row r="11073" spans="1:1" x14ac:dyDescent="0.3">
      <c r="A11073"/>
    </row>
    <row r="11074" spans="1:1" x14ac:dyDescent="0.3">
      <c r="A11074"/>
    </row>
    <row r="11075" spans="1:1" x14ac:dyDescent="0.3">
      <c r="A11075"/>
    </row>
    <row r="11076" spans="1:1" x14ac:dyDescent="0.3">
      <c r="A11076"/>
    </row>
    <row r="11077" spans="1:1" x14ac:dyDescent="0.3">
      <c r="A11077"/>
    </row>
    <row r="11078" spans="1:1" x14ac:dyDescent="0.3">
      <c r="A11078"/>
    </row>
    <row r="11079" spans="1:1" x14ac:dyDescent="0.3">
      <c r="A11079"/>
    </row>
    <row r="11080" spans="1:1" x14ac:dyDescent="0.3">
      <c r="A11080"/>
    </row>
    <row r="11081" spans="1:1" x14ac:dyDescent="0.3">
      <c r="A11081"/>
    </row>
    <row r="11082" spans="1:1" x14ac:dyDescent="0.3">
      <c r="A11082"/>
    </row>
    <row r="11083" spans="1:1" x14ac:dyDescent="0.3">
      <c r="A11083"/>
    </row>
    <row r="11084" spans="1:1" x14ac:dyDescent="0.3">
      <c r="A11084"/>
    </row>
    <row r="11085" spans="1:1" x14ac:dyDescent="0.3">
      <c r="A11085"/>
    </row>
    <row r="11086" spans="1:1" x14ac:dyDescent="0.3">
      <c r="A11086"/>
    </row>
    <row r="11087" spans="1:1" x14ac:dyDescent="0.3">
      <c r="A11087"/>
    </row>
    <row r="11088" spans="1:1" x14ac:dyDescent="0.3">
      <c r="A11088"/>
    </row>
    <row r="11089" spans="1:1" x14ac:dyDescent="0.3">
      <c r="A11089"/>
    </row>
    <row r="11090" spans="1:1" x14ac:dyDescent="0.3">
      <c r="A11090"/>
    </row>
    <row r="11091" spans="1:1" x14ac:dyDescent="0.3">
      <c r="A11091"/>
    </row>
    <row r="11092" spans="1:1" x14ac:dyDescent="0.3">
      <c r="A11092"/>
    </row>
    <row r="11093" spans="1:1" x14ac:dyDescent="0.3">
      <c r="A11093"/>
    </row>
    <row r="11094" spans="1:1" x14ac:dyDescent="0.3">
      <c r="A11094"/>
    </row>
    <row r="11095" spans="1:1" x14ac:dyDescent="0.3">
      <c r="A11095"/>
    </row>
    <row r="11096" spans="1:1" x14ac:dyDescent="0.3">
      <c r="A11096"/>
    </row>
    <row r="11097" spans="1:1" x14ac:dyDescent="0.3">
      <c r="A11097"/>
    </row>
    <row r="11098" spans="1:1" x14ac:dyDescent="0.3">
      <c r="A11098"/>
    </row>
    <row r="11099" spans="1:1" x14ac:dyDescent="0.3">
      <c r="A11099"/>
    </row>
    <row r="11100" spans="1:1" x14ac:dyDescent="0.3">
      <c r="A11100"/>
    </row>
    <row r="11101" spans="1:1" x14ac:dyDescent="0.3">
      <c r="A11101"/>
    </row>
    <row r="11102" spans="1:1" x14ac:dyDescent="0.3">
      <c r="A11102"/>
    </row>
    <row r="11103" spans="1:1" x14ac:dyDescent="0.3">
      <c r="A11103"/>
    </row>
    <row r="11104" spans="1:1" x14ac:dyDescent="0.3">
      <c r="A11104"/>
    </row>
    <row r="11105" spans="1:1" x14ac:dyDescent="0.3">
      <c r="A11105"/>
    </row>
    <row r="11106" spans="1:1" x14ac:dyDescent="0.3">
      <c r="A11106"/>
    </row>
    <row r="11107" spans="1:1" x14ac:dyDescent="0.3">
      <c r="A11107"/>
    </row>
    <row r="11108" spans="1:1" x14ac:dyDescent="0.3">
      <c r="A11108"/>
    </row>
    <row r="11109" spans="1:1" x14ac:dyDescent="0.3">
      <c r="A11109"/>
    </row>
    <row r="11110" spans="1:1" x14ac:dyDescent="0.3">
      <c r="A11110"/>
    </row>
    <row r="11111" spans="1:1" x14ac:dyDescent="0.3">
      <c r="A11111"/>
    </row>
    <row r="11112" spans="1:1" x14ac:dyDescent="0.3">
      <c r="A11112"/>
    </row>
    <row r="11113" spans="1:1" x14ac:dyDescent="0.3">
      <c r="A11113"/>
    </row>
    <row r="11114" spans="1:1" x14ac:dyDescent="0.3">
      <c r="A11114"/>
    </row>
    <row r="11115" spans="1:1" x14ac:dyDescent="0.3">
      <c r="A11115"/>
    </row>
    <row r="11116" spans="1:1" x14ac:dyDescent="0.3">
      <c r="A11116"/>
    </row>
    <row r="11117" spans="1:1" x14ac:dyDescent="0.3">
      <c r="A11117"/>
    </row>
    <row r="11118" spans="1:1" x14ac:dyDescent="0.3">
      <c r="A11118"/>
    </row>
    <row r="11119" spans="1:1" x14ac:dyDescent="0.3">
      <c r="A11119"/>
    </row>
    <row r="11120" spans="1:1" x14ac:dyDescent="0.3">
      <c r="A11120"/>
    </row>
    <row r="11121" spans="1:1" x14ac:dyDescent="0.3">
      <c r="A11121"/>
    </row>
    <row r="11122" spans="1:1" x14ac:dyDescent="0.3">
      <c r="A11122"/>
    </row>
    <row r="11123" spans="1:1" x14ac:dyDescent="0.3">
      <c r="A11123"/>
    </row>
    <row r="11124" spans="1:1" x14ac:dyDescent="0.3">
      <c r="A11124"/>
    </row>
    <row r="11125" spans="1:1" x14ac:dyDescent="0.3">
      <c r="A11125"/>
    </row>
    <row r="11126" spans="1:1" x14ac:dyDescent="0.3">
      <c r="A11126"/>
    </row>
    <row r="11127" spans="1:1" x14ac:dyDescent="0.3">
      <c r="A11127"/>
    </row>
    <row r="11128" spans="1:1" x14ac:dyDescent="0.3">
      <c r="A11128"/>
    </row>
    <row r="11129" spans="1:1" x14ac:dyDescent="0.3">
      <c r="A11129"/>
    </row>
    <row r="11130" spans="1:1" x14ac:dyDescent="0.3">
      <c r="A11130"/>
    </row>
    <row r="11131" spans="1:1" x14ac:dyDescent="0.3">
      <c r="A11131"/>
    </row>
    <row r="11132" spans="1:1" x14ac:dyDescent="0.3">
      <c r="A11132"/>
    </row>
    <row r="11133" spans="1:1" x14ac:dyDescent="0.3">
      <c r="A11133"/>
    </row>
    <row r="11134" spans="1:1" x14ac:dyDescent="0.3">
      <c r="A11134"/>
    </row>
    <row r="11135" spans="1:1" x14ac:dyDescent="0.3">
      <c r="A11135"/>
    </row>
    <row r="11136" spans="1:1" x14ac:dyDescent="0.3">
      <c r="A11136"/>
    </row>
    <row r="11137" spans="1:1" x14ac:dyDescent="0.3">
      <c r="A11137"/>
    </row>
    <row r="11138" spans="1:1" x14ac:dyDescent="0.3">
      <c r="A11138"/>
    </row>
    <row r="11139" spans="1:1" x14ac:dyDescent="0.3">
      <c r="A11139"/>
    </row>
    <row r="11140" spans="1:1" x14ac:dyDescent="0.3">
      <c r="A11140"/>
    </row>
    <row r="11141" spans="1:1" x14ac:dyDescent="0.3">
      <c r="A11141"/>
    </row>
    <row r="11142" spans="1:1" x14ac:dyDescent="0.3">
      <c r="A11142"/>
    </row>
    <row r="11143" spans="1:1" x14ac:dyDescent="0.3">
      <c r="A11143"/>
    </row>
    <row r="11144" spans="1:1" x14ac:dyDescent="0.3">
      <c r="A11144"/>
    </row>
    <row r="11145" spans="1:1" x14ac:dyDescent="0.3">
      <c r="A11145"/>
    </row>
    <row r="11146" spans="1:1" x14ac:dyDescent="0.3">
      <c r="A11146"/>
    </row>
    <row r="11147" spans="1:1" x14ac:dyDescent="0.3">
      <c r="A11147"/>
    </row>
    <row r="11148" spans="1:1" x14ac:dyDescent="0.3">
      <c r="A11148"/>
    </row>
    <row r="11149" spans="1:1" x14ac:dyDescent="0.3">
      <c r="A11149"/>
    </row>
    <row r="11150" spans="1:1" x14ac:dyDescent="0.3">
      <c r="A11150"/>
    </row>
    <row r="11151" spans="1:1" x14ac:dyDescent="0.3">
      <c r="A11151"/>
    </row>
    <row r="11152" spans="1:1" x14ac:dyDescent="0.3">
      <c r="A11152"/>
    </row>
    <row r="11153" spans="1:1" x14ac:dyDescent="0.3">
      <c r="A11153"/>
    </row>
    <row r="11154" spans="1:1" x14ac:dyDescent="0.3">
      <c r="A11154"/>
    </row>
    <row r="11155" spans="1:1" x14ac:dyDescent="0.3">
      <c r="A11155"/>
    </row>
    <row r="11156" spans="1:1" x14ac:dyDescent="0.3">
      <c r="A11156"/>
    </row>
    <row r="11157" spans="1:1" x14ac:dyDescent="0.3">
      <c r="A11157"/>
    </row>
    <row r="11158" spans="1:1" x14ac:dyDescent="0.3">
      <c r="A11158"/>
    </row>
    <row r="11159" spans="1:1" x14ac:dyDescent="0.3">
      <c r="A11159"/>
    </row>
    <row r="11160" spans="1:1" x14ac:dyDescent="0.3">
      <c r="A11160"/>
    </row>
    <row r="11161" spans="1:1" x14ac:dyDescent="0.3">
      <c r="A11161"/>
    </row>
    <row r="11162" spans="1:1" x14ac:dyDescent="0.3">
      <c r="A11162"/>
    </row>
    <row r="11163" spans="1:1" x14ac:dyDescent="0.3">
      <c r="A11163"/>
    </row>
    <row r="11164" spans="1:1" x14ac:dyDescent="0.3">
      <c r="A11164"/>
    </row>
    <row r="11165" spans="1:1" x14ac:dyDescent="0.3">
      <c r="A11165"/>
    </row>
    <row r="11166" spans="1:1" x14ac:dyDescent="0.3">
      <c r="A11166"/>
    </row>
    <row r="11167" spans="1:1" x14ac:dyDescent="0.3">
      <c r="A11167"/>
    </row>
    <row r="11168" spans="1:1" x14ac:dyDescent="0.3">
      <c r="A11168"/>
    </row>
    <row r="11169" spans="1:1" x14ac:dyDescent="0.3">
      <c r="A11169"/>
    </row>
    <row r="11170" spans="1:1" x14ac:dyDescent="0.3">
      <c r="A11170"/>
    </row>
    <row r="11171" spans="1:1" x14ac:dyDescent="0.3">
      <c r="A11171"/>
    </row>
    <row r="11172" spans="1:1" x14ac:dyDescent="0.3">
      <c r="A11172"/>
    </row>
    <row r="11173" spans="1:1" x14ac:dyDescent="0.3">
      <c r="A11173"/>
    </row>
    <row r="11174" spans="1:1" x14ac:dyDescent="0.3">
      <c r="A11174"/>
    </row>
    <row r="11175" spans="1:1" x14ac:dyDescent="0.3">
      <c r="A11175"/>
    </row>
    <row r="11176" spans="1:1" x14ac:dyDescent="0.3">
      <c r="A11176"/>
    </row>
    <row r="11177" spans="1:1" x14ac:dyDescent="0.3">
      <c r="A11177"/>
    </row>
    <row r="11178" spans="1:1" x14ac:dyDescent="0.3">
      <c r="A11178"/>
    </row>
    <row r="11179" spans="1:1" x14ac:dyDescent="0.3">
      <c r="A11179"/>
    </row>
    <row r="11180" spans="1:1" x14ac:dyDescent="0.3">
      <c r="A11180"/>
    </row>
    <row r="11181" spans="1:1" x14ac:dyDescent="0.3">
      <c r="A11181"/>
    </row>
    <row r="11182" spans="1:1" x14ac:dyDescent="0.3">
      <c r="A11182"/>
    </row>
    <row r="11183" spans="1:1" x14ac:dyDescent="0.3">
      <c r="A11183"/>
    </row>
    <row r="11184" spans="1:1" x14ac:dyDescent="0.3">
      <c r="A11184"/>
    </row>
    <row r="11185" spans="1:1" x14ac:dyDescent="0.3">
      <c r="A11185"/>
    </row>
    <row r="11186" spans="1:1" x14ac:dyDescent="0.3">
      <c r="A11186"/>
    </row>
    <row r="11187" spans="1:1" x14ac:dyDescent="0.3">
      <c r="A11187"/>
    </row>
    <row r="11188" spans="1:1" x14ac:dyDescent="0.3">
      <c r="A11188"/>
    </row>
    <row r="11189" spans="1:1" x14ac:dyDescent="0.3">
      <c r="A11189"/>
    </row>
    <row r="11190" spans="1:1" x14ac:dyDescent="0.3">
      <c r="A11190"/>
    </row>
    <row r="11191" spans="1:1" x14ac:dyDescent="0.3">
      <c r="A11191"/>
    </row>
    <row r="11192" spans="1:1" x14ac:dyDescent="0.3">
      <c r="A11192"/>
    </row>
    <row r="11193" spans="1:1" x14ac:dyDescent="0.3">
      <c r="A11193"/>
    </row>
    <row r="11194" spans="1:1" x14ac:dyDescent="0.3">
      <c r="A11194"/>
    </row>
    <row r="11195" spans="1:1" x14ac:dyDescent="0.3">
      <c r="A11195"/>
    </row>
    <row r="11196" spans="1:1" x14ac:dyDescent="0.3">
      <c r="A11196"/>
    </row>
    <row r="11197" spans="1:1" x14ac:dyDescent="0.3">
      <c r="A11197"/>
    </row>
    <row r="11198" spans="1:1" x14ac:dyDescent="0.3">
      <c r="A11198"/>
    </row>
    <row r="11199" spans="1:1" x14ac:dyDescent="0.3">
      <c r="A11199"/>
    </row>
    <row r="11200" spans="1:1" x14ac:dyDescent="0.3">
      <c r="A11200"/>
    </row>
    <row r="11201" spans="1:1" x14ac:dyDescent="0.3">
      <c r="A11201"/>
    </row>
    <row r="11202" spans="1:1" x14ac:dyDescent="0.3">
      <c r="A11202"/>
    </row>
    <row r="11203" spans="1:1" x14ac:dyDescent="0.3">
      <c r="A11203"/>
    </row>
    <row r="11204" spans="1:1" x14ac:dyDescent="0.3">
      <c r="A11204"/>
    </row>
    <row r="11205" spans="1:1" x14ac:dyDescent="0.3">
      <c r="A11205"/>
    </row>
    <row r="11206" spans="1:1" x14ac:dyDescent="0.3">
      <c r="A11206"/>
    </row>
    <row r="11207" spans="1:1" x14ac:dyDescent="0.3">
      <c r="A11207"/>
    </row>
    <row r="11208" spans="1:1" x14ac:dyDescent="0.3">
      <c r="A11208"/>
    </row>
    <row r="11209" spans="1:1" x14ac:dyDescent="0.3">
      <c r="A11209"/>
    </row>
    <row r="11210" spans="1:1" x14ac:dyDescent="0.3">
      <c r="A11210"/>
    </row>
    <row r="11211" spans="1:1" x14ac:dyDescent="0.3">
      <c r="A11211"/>
    </row>
    <row r="11212" spans="1:1" x14ac:dyDescent="0.3">
      <c r="A11212"/>
    </row>
    <row r="11213" spans="1:1" x14ac:dyDescent="0.3">
      <c r="A11213"/>
    </row>
    <row r="11214" spans="1:1" x14ac:dyDescent="0.3">
      <c r="A11214"/>
    </row>
    <row r="11215" spans="1:1" x14ac:dyDescent="0.3">
      <c r="A11215"/>
    </row>
    <row r="11216" spans="1:1" x14ac:dyDescent="0.3">
      <c r="A11216"/>
    </row>
    <row r="11217" spans="1:1" x14ac:dyDescent="0.3">
      <c r="A11217"/>
    </row>
    <row r="11218" spans="1:1" x14ac:dyDescent="0.3">
      <c r="A11218"/>
    </row>
    <row r="11219" spans="1:1" x14ac:dyDescent="0.3">
      <c r="A11219"/>
    </row>
    <row r="11220" spans="1:1" x14ac:dyDescent="0.3">
      <c r="A11220"/>
    </row>
    <row r="11221" spans="1:1" x14ac:dyDescent="0.3">
      <c r="A11221"/>
    </row>
    <row r="11222" spans="1:1" x14ac:dyDescent="0.3">
      <c r="A11222"/>
    </row>
    <row r="11223" spans="1:1" x14ac:dyDescent="0.3">
      <c r="A11223"/>
    </row>
    <row r="11224" spans="1:1" x14ac:dyDescent="0.3">
      <c r="A11224"/>
    </row>
    <row r="11225" spans="1:1" x14ac:dyDescent="0.3">
      <c r="A11225"/>
    </row>
    <row r="11226" spans="1:1" x14ac:dyDescent="0.3">
      <c r="A11226"/>
    </row>
    <row r="11227" spans="1:1" x14ac:dyDescent="0.3">
      <c r="A11227"/>
    </row>
    <row r="11228" spans="1:1" x14ac:dyDescent="0.3">
      <c r="A11228"/>
    </row>
    <row r="11229" spans="1:1" x14ac:dyDescent="0.3">
      <c r="A11229"/>
    </row>
    <row r="11230" spans="1:1" x14ac:dyDescent="0.3">
      <c r="A11230"/>
    </row>
    <row r="11231" spans="1:1" x14ac:dyDescent="0.3">
      <c r="A11231"/>
    </row>
    <row r="11232" spans="1:1" x14ac:dyDescent="0.3">
      <c r="A11232"/>
    </row>
    <row r="11233" spans="1:1" x14ac:dyDescent="0.3">
      <c r="A11233"/>
    </row>
    <row r="11234" spans="1:1" x14ac:dyDescent="0.3">
      <c r="A11234"/>
    </row>
    <row r="11235" spans="1:1" x14ac:dyDescent="0.3">
      <c r="A11235"/>
    </row>
    <row r="11236" spans="1:1" x14ac:dyDescent="0.3">
      <c r="A11236"/>
    </row>
    <row r="11237" spans="1:1" x14ac:dyDescent="0.3">
      <c r="A11237"/>
    </row>
    <row r="11238" spans="1:1" x14ac:dyDescent="0.3">
      <c r="A11238"/>
    </row>
    <row r="11239" spans="1:1" x14ac:dyDescent="0.3">
      <c r="A11239"/>
    </row>
    <row r="11240" spans="1:1" x14ac:dyDescent="0.3">
      <c r="A11240"/>
    </row>
    <row r="11241" spans="1:1" x14ac:dyDescent="0.3">
      <c r="A11241"/>
    </row>
    <row r="11242" spans="1:1" x14ac:dyDescent="0.3">
      <c r="A11242"/>
    </row>
    <row r="11243" spans="1:1" x14ac:dyDescent="0.3">
      <c r="A11243"/>
    </row>
    <row r="11244" spans="1:1" x14ac:dyDescent="0.3">
      <c r="A11244"/>
    </row>
    <row r="11245" spans="1:1" x14ac:dyDescent="0.3">
      <c r="A11245"/>
    </row>
    <row r="11246" spans="1:1" x14ac:dyDescent="0.3">
      <c r="A11246"/>
    </row>
    <row r="11247" spans="1:1" x14ac:dyDescent="0.3">
      <c r="A11247"/>
    </row>
    <row r="11248" spans="1:1" x14ac:dyDescent="0.3">
      <c r="A11248"/>
    </row>
    <row r="11249" spans="1:1" x14ac:dyDescent="0.3">
      <c r="A11249"/>
    </row>
    <row r="11250" spans="1:1" x14ac:dyDescent="0.3">
      <c r="A11250"/>
    </row>
    <row r="11251" spans="1:1" x14ac:dyDescent="0.3">
      <c r="A11251"/>
    </row>
    <row r="11252" spans="1:1" x14ac:dyDescent="0.3">
      <c r="A11252"/>
    </row>
    <row r="11253" spans="1:1" x14ac:dyDescent="0.3">
      <c r="A11253"/>
    </row>
    <row r="11254" spans="1:1" x14ac:dyDescent="0.3">
      <c r="A11254"/>
    </row>
    <row r="11255" spans="1:1" x14ac:dyDescent="0.3">
      <c r="A11255"/>
    </row>
    <row r="11256" spans="1:1" x14ac:dyDescent="0.3">
      <c r="A11256"/>
    </row>
    <row r="11257" spans="1:1" x14ac:dyDescent="0.3">
      <c r="A11257"/>
    </row>
    <row r="11258" spans="1:1" x14ac:dyDescent="0.3">
      <c r="A11258"/>
    </row>
    <row r="11259" spans="1:1" x14ac:dyDescent="0.3">
      <c r="A11259"/>
    </row>
    <row r="11260" spans="1:1" x14ac:dyDescent="0.3">
      <c r="A11260"/>
    </row>
    <row r="11261" spans="1:1" x14ac:dyDescent="0.3">
      <c r="A11261"/>
    </row>
    <row r="11262" spans="1:1" x14ac:dyDescent="0.3">
      <c r="A11262"/>
    </row>
    <row r="11263" spans="1:1" x14ac:dyDescent="0.3">
      <c r="A11263"/>
    </row>
    <row r="11264" spans="1:1" x14ac:dyDescent="0.3">
      <c r="A11264"/>
    </row>
    <row r="11265" spans="1:1" x14ac:dyDescent="0.3">
      <c r="A11265"/>
    </row>
    <row r="11266" spans="1:1" x14ac:dyDescent="0.3">
      <c r="A11266"/>
    </row>
    <row r="11267" spans="1:1" x14ac:dyDescent="0.3">
      <c r="A11267"/>
    </row>
    <row r="11268" spans="1:1" x14ac:dyDescent="0.3">
      <c r="A11268"/>
    </row>
    <row r="11269" spans="1:1" x14ac:dyDescent="0.3">
      <c r="A11269"/>
    </row>
    <row r="11270" spans="1:1" x14ac:dyDescent="0.3">
      <c r="A11270"/>
    </row>
    <row r="11271" spans="1:1" x14ac:dyDescent="0.3">
      <c r="A11271"/>
    </row>
    <row r="11272" spans="1:1" x14ac:dyDescent="0.3">
      <c r="A11272"/>
    </row>
    <row r="11273" spans="1:1" x14ac:dyDescent="0.3">
      <c r="A11273"/>
    </row>
    <row r="11274" spans="1:1" x14ac:dyDescent="0.3">
      <c r="A11274"/>
    </row>
    <row r="11275" spans="1:1" x14ac:dyDescent="0.3">
      <c r="A11275"/>
    </row>
    <row r="11276" spans="1:1" x14ac:dyDescent="0.3">
      <c r="A11276"/>
    </row>
    <row r="11277" spans="1:1" x14ac:dyDescent="0.3">
      <c r="A11277"/>
    </row>
    <row r="11278" spans="1:1" x14ac:dyDescent="0.3">
      <c r="A11278"/>
    </row>
    <row r="11279" spans="1:1" x14ac:dyDescent="0.3">
      <c r="A11279"/>
    </row>
    <row r="11280" spans="1:1" x14ac:dyDescent="0.3">
      <c r="A11280"/>
    </row>
    <row r="11281" spans="1:1" x14ac:dyDescent="0.3">
      <c r="A11281"/>
    </row>
    <row r="11282" spans="1:1" x14ac:dyDescent="0.3">
      <c r="A11282"/>
    </row>
    <row r="11283" spans="1:1" x14ac:dyDescent="0.3">
      <c r="A11283"/>
    </row>
    <row r="11284" spans="1:1" x14ac:dyDescent="0.3">
      <c r="A11284"/>
    </row>
    <row r="11285" spans="1:1" x14ac:dyDescent="0.3">
      <c r="A11285"/>
    </row>
    <row r="11286" spans="1:1" x14ac:dyDescent="0.3">
      <c r="A11286"/>
    </row>
    <row r="11287" spans="1:1" x14ac:dyDescent="0.3">
      <c r="A11287"/>
    </row>
    <row r="11288" spans="1:1" x14ac:dyDescent="0.3">
      <c r="A11288"/>
    </row>
    <row r="11289" spans="1:1" x14ac:dyDescent="0.3">
      <c r="A11289"/>
    </row>
    <row r="11290" spans="1:1" x14ac:dyDescent="0.3">
      <c r="A11290"/>
    </row>
    <row r="11291" spans="1:1" x14ac:dyDescent="0.3">
      <c r="A11291"/>
    </row>
    <row r="11292" spans="1:1" x14ac:dyDescent="0.3">
      <c r="A11292"/>
    </row>
    <row r="11293" spans="1:1" x14ac:dyDescent="0.3">
      <c r="A11293"/>
    </row>
    <row r="11294" spans="1:1" x14ac:dyDescent="0.3">
      <c r="A11294"/>
    </row>
    <row r="11295" spans="1:1" x14ac:dyDescent="0.3">
      <c r="A11295"/>
    </row>
    <row r="11296" spans="1:1" x14ac:dyDescent="0.3">
      <c r="A11296"/>
    </row>
    <row r="11297" spans="1:1" x14ac:dyDescent="0.3">
      <c r="A11297"/>
    </row>
    <row r="11298" spans="1:1" x14ac:dyDescent="0.3">
      <c r="A11298"/>
    </row>
    <row r="11299" spans="1:1" x14ac:dyDescent="0.3">
      <c r="A11299"/>
    </row>
    <row r="11300" spans="1:1" x14ac:dyDescent="0.3">
      <c r="A11300"/>
    </row>
    <row r="11301" spans="1:1" x14ac:dyDescent="0.3">
      <c r="A11301"/>
    </row>
    <row r="11302" spans="1:1" x14ac:dyDescent="0.3">
      <c r="A11302"/>
    </row>
    <row r="11303" spans="1:1" x14ac:dyDescent="0.3">
      <c r="A11303"/>
    </row>
    <row r="11304" spans="1:1" x14ac:dyDescent="0.3">
      <c r="A11304"/>
    </row>
    <row r="11305" spans="1:1" x14ac:dyDescent="0.3">
      <c r="A11305"/>
    </row>
    <row r="11306" spans="1:1" x14ac:dyDescent="0.3">
      <c r="A11306"/>
    </row>
    <row r="11307" spans="1:1" x14ac:dyDescent="0.3">
      <c r="A11307"/>
    </row>
    <row r="11308" spans="1:1" x14ac:dyDescent="0.3">
      <c r="A11308"/>
    </row>
    <row r="11309" spans="1:1" x14ac:dyDescent="0.3">
      <c r="A11309"/>
    </row>
    <row r="11310" spans="1:1" x14ac:dyDescent="0.3">
      <c r="A11310"/>
    </row>
    <row r="11311" spans="1:1" x14ac:dyDescent="0.3">
      <c r="A11311"/>
    </row>
    <row r="11312" spans="1:1" x14ac:dyDescent="0.3">
      <c r="A11312"/>
    </row>
    <row r="11313" spans="1:1" x14ac:dyDescent="0.3">
      <c r="A11313"/>
    </row>
    <row r="11314" spans="1:1" x14ac:dyDescent="0.3">
      <c r="A11314"/>
    </row>
    <row r="11315" spans="1:1" x14ac:dyDescent="0.3">
      <c r="A11315"/>
    </row>
    <row r="11316" spans="1:1" x14ac:dyDescent="0.3">
      <c r="A11316"/>
    </row>
    <row r="11317" spans="1:1" x14ac:dyDescent="0.3">
      <c r="A11317"/>
    </row>
    <row r="11318" spans="1:1" x14ac:dyDescent="0.3">
      <c r="A11318"/>
    </row>
    <row r="11319" spans="1:1" x14ac:dyDescent="0.3">
      <c r="A11319"/>
    </row>
    <row r="11320" spans="1:1" x14ac:dyDescent="0.3">
      <c r="A11320"/>
    </row>
    <row r="11321" spans="1:1" x14ac:dyDescent="0.3">
      <c r="A11321"/>
    </row>
    <row r="11322" spans="1:1" x14ac:dyDescent="0.3">
      <c r="A11322"/>
    </row>
    <row r="11323" spans="1:1" x14ac:dyDescent="0.3">
      <c r="A11323"/>
    </row>
    <row r="11324" spans="1:1" x14ac:dyDescent="0.3">
      <c r="A11324"/>
    </row>
    <row r="11325" spans="1:1" x14ac:dyDescent="0.3">
      <c r="A11325"/>
    </row>
    <row r="11326" spans="1:1" x14ac:dyDescent="0.3">
      <c r="A11326"/>
    </row>
    <row r="11327" spans="1:1" x14ac:dyDescent="0.3">
      <c r="A11327"/>
    </row>
    <row r="11328" spans="1:1" x14ac:dyDescent="0.3">
      <c r="A11328"/>
    </row>
    <row r="11329" spans="1:1" x14ac:dyDescent="0.3">
      <c r="A11329"/>
    </row>
    <row r="11330" spans="1:1" x14ac:dyDescent="0.3">
      <c r="A11330"/>
    </row>
    <row r="11331" spans="1:1" x14ac:dyDescent="0.3">
      <c r="A11331"/>
    </row>
    <row r="11332" spans="1:1" x14ac:dyDescent="0.3">
      <c r="A11332"/>
    </row>
    <row r="11333" spans="1:1" x14ac:dyDescent="0.3">
      <c r="A11333"/>
    </row>
    <row r="11334" spans="1:1" x14ac:dyDescent="0.3">
      <c r="A11334"/>
    </row>
    <row r="11335" spans="1:1" x14ac:dyDescent="0.3">
      <c r="A11335"/>
    </row>
    <row r="11336" spans="1:1" x14ac:dyDescent="0.3">
      <c r="A11336"/>
    </row>
    <row r="11337" spans="1:1" x14ac:dyDescent="0.3">
      <c r="A11337"/>
    </row>
    <row r="11338" spans="1:1" x14ac:dyDescent="0.3">
      <c r="A11338"/>
    </row>
    <row r="11339" spans="1:1" x14ac:dyDescent="0.3">
      <c r="A11339"/>
    </row>
    <row r="11340" spans="1:1" x14ac:dyDescent="0.3">
      <c r="A11340"/>
    </row>
    <row r="11341" spans="1:1" x14ac:dyDescent="0.3">
      <c r="A11341"/>
    </row>
    <row r="11342" spans="1:1" x14ac:dyDescent="0.3">
      <c r="A11342"/>
    </row>
    <row r="11343" spans="1:1" x14ac:dyDescent="0.3">
      <c r="A11343"/>
    </row>
    <row r="11344" spans="1:1" x14ac:dyDescent="0.3">
      <c r="A11344"/>
    </row>
    <row r="11345" spans="1:1" x14ac:dyDescent="0.3">
      <c r="A11345"/>
    </row>
    <row r="11346" spans="1:1" x14ac:dyDescent="0.3">
      <c r="A11346"/>
    </row>
    <row r="11347" spans="1:1" x14ac:dyDescent="0.3">
      <c r="A11347"/>
    </row>
    <row r="11348" spans="1:1" x14ac:dyDescent="0.3">
      <c r="A11348"/>
    </row>
    <row r="11349" spans="1:1" x14ac:dyDescent="0.3">
      <c r="A11349"/>
    </row>
    <row r="11350" spans="1:1" x14ac:dyDescent="0.3">
      <c r="A11350"/>
    </row>
    <row r="11351" spans="1:1" x14ac:dyDescent="0.3">
      <c r="A11351"/>
    </row>
    <row r="11352" spans="1:1" x14ac:dyDescent="0.3">
      <c r="A11352"/>
    </row>
    <row r="11353" spans="1:1" x14ac:dyDescent="0.3">
      <c r="A11353"/>
    </row>
    <row r="11354" spans="1:1" x14ac:dyDescent="0.3">
      <c r="A11354"/>
    </row>
    <row r="11355" spans="1:1" x14ac:dyDescent="0.3">
      <c r="A11355"/>
    </row>
    <row r="11356" spans="1:1" x14ac:dyDescent="0.3">
      <c r="A11356"/>
    </row>
    <row r="11357" spans="1:1" x14ac:dyDescent="0.3">
      <c r="A11357"/>
    </row>
    <row r="11358" spans="1:1" x14ac:dyDescent="0.3">
      <c r="A11358"/>
    </row>
    <row r="11359" spans="1:1" x14ac:dyDescent="0.3">
      <c r="A11359"/>
    </row>
    <row r="11360" spans="1:1" x14ac:dyDescent="0.3">
      <c r="A11360"/>
    </row>
    <row r="11361" spans="1:1" x14ac:dyDescent="0.3">
      <c r="A11361"/>
    </row>
    <row r="11362" spans="1:1" x14ac:dyDescent="0.3">
      <c r="A11362"/>
    </row>
    <row r="11363" spans="1:1" x14ac:dyDescent="0.3">
      <c r="A11363"/>
    </row>
    <row r="11364" spans="1:1" x14ac:dyDescent="0.3">
      <c r="A11364"/>
    </row>
    <row r="11365" spans="1:1" x14ac:dyDescent="0.3">
      <c r="A11365"/>
    </row>
    <row r="11366" spans="1:1" x14ac:dyDescent="0.3">
      <c r="A11366"/>
    </row>
    <row r="11367" spans="1:1" x14ac:dyDescent="0.3">
      <c r="A11367"/>
    </row>
    <row r="11368" spans="1:1" x14ac:dyDescent="0.3">
      <c r="A11368"/>
    </row>
    <row r="11369" spans="1:1" x14ac:dyDescent="0.3">
      <c r="A11369"/>
    </row>
    <row r="11370" spans="1:1" x14ac:dyDescent="0.3">
      <c r="A11370"/>
    </row>
    <row r="11371" spans="1:1" x14ac:dyDescent="0.3">
      <c r="A11371"/>
    </row>
    <row r="11372" spans="1:1" x14ac:dyDescent="0.3">
      <c r="A11372"/>
    </row>
    <row r="11373" spans="1:1" x14ac:dyDescent="0.3">
      <c r="A11373"/>
    </row>
    <row r="11374" spans="1:1" x14ac:dyDescent="0.3">
      <c r="A11374"/>
    </row>
    <row r="11375" spans="1:1" x14ac:dyDescent="0.3">
      <c r="A11375"/>
    </row>
    <row r="11376" spans="1:1" x14ac:dyDescent="0.3">
      <c r="A11376"/>
    </row>
    <row r="11377" spans="1:1" x14ac:dyDescent="0.3">
      <c r="A11377"/>
    </row>
    <row r="11378" spans="1:1" x14ac:dyDescent="0.3">
      <c r="A11378"/>
    </row>
    <row r="11379" spans="1:1" x14ac:dyDescent="0.3">
      <c r="A11379"/>
    </row>
    <row r="11380" spans="1:1" x14ac:dyDescent="0.3">
      <c r="A11380"/>
    </row>
    <row r="11381" spans="1:1" x14ac:dyDescent="0.3">
      <c r="A11381"/>
    </row>
    <row r="11382" spans="1:1" x14ac:dyDescent="0.3">
      <c r="A11382"/>
    </row>
    <row r="11383" spans="1:1" x14ac:dyDescent="0.3">
      <c r="A11383"/>
    </row>
    <row r="11384" spans="1:1" x14ac:dyDescent="0.3">
      <c r="A11384"/>
    </row>
    <row r="11385" spans="1:1" x14ac:dyDescent="0.3">
      <c r="A11385"/>
    </row>
    <row r="11386" spans="1:1" x14ac:dyDescent="0.3">
      <c r="A11386"/>
    </row>
    <row r="11387" spans="1:1" x14ac:dyDescent="0.3">
      <c r="A11387"/>
    </row>
    <row r="11388" spans="1:1" x14ac:dyDescent="0.3">
      <c r="A11388"/>
    </row>
    <row r="11389" spans="1:1" x14ac:dyDescent="0.3">
      <c r="A11389"/>
    </row>
    <row r="11390" spans="1:1" x14ac:dyDescent="0.3">
      <c r="A11390"/>
    </row>
    <row r="11391" spans="1:1" x14ac:dyDescent="0.3">
      <c r="A11391"/>
    </row>
    <row r="11392" spans="1:1" x14ac:dyDescent="0.3">
      <c r="A11392"/>
    </row>
    <row r="11393" spans="1:1" x14ac:dyDescent="0.3">
      <c r="A11393"/>
    </row>
    <row r="11394" spans="1:1" x14ac:dyDescent="0.3">
      <c r="A11394"/>
    </row>
    <row r="11395" spans="1:1" x14ac:dyDescent="0.3">
      <c r="A11395"/>
    </row>
    <row r="11396" spans="1:1" x14ac:dyDescent="0.3">
      <c r="A11396"/>
    </row>
    <row r="11397" spans="1:1" x14ac:dyDescent="0.3">
      <c r="A11397"/>
    </row>
    <row r="11398" spans="1:1" x14ac:dyDescent="0.3">
      <c r="A11398"/>
    </row>
    <row r="11399" spans="1:1" x14ac:dyDescent="0.3">
      <c r="A11399"/>
    </row>
    <row r="11400" spans="1:1" x14ac:dyDescent="0.3">
      <c r="A11400"/>
    </row>
    <row r="11401" spans="1:1" x14ac:dyDescent="0.3">
      <c r="A11401"/>
    </row>
    <row r="11402" spans="1:1" x14ac:dyDescent="0.3">
      <c r="A11402"/>
    </row>
    <row r="11403" spans="1:1" x14ac:dyDescent="0.3">
      <c r="A11403"/>
    </row>
    <row r="11404" spans="1:1" x14ac:dyDescent="0.3">
      <c r="A11404"/>
    </row>
    <row r="11405" spans="1:1" x14ac:dyDescent="0.3">
      <c r="A11405"/>
    </row>
    <row r="11406" spans="1:1" x14ac:dyDescent="0.3">
      <c r="A11406"/>
    </row>
    <row r="11407" spans="1:1" x14ac:dyDescent="0.3">
      <c r="A11407"/>
    </row>
    <row r="11408" spans="1:1" x14ac:dyDescent="0.3">
      <c r="A11408"/>
    </row>
    <row r="11409" spans="1:1" x14ac:dyDescent="0.3">
      <c r="A11409"/>
    </row>
    <row r="11410" spans="1:1" x14ac:dyDescent="0.3">
      <c r="A11410"/>
    </row>
    <row r="11411" spans="1:1" x14ac:dyDescent="0.3">
      <c r="A11411"/>
    </row>
    <row r="11412" spans="1:1" x14ac:dyDescent="0.3">
      <c r="A11412"/>
    </row>
    <row r="11413" spans="1:1" x14ac:dyDescent="0.3">
      <c r="A11413"/>
    </row>
    <row r="11414" spans="1:1" x14ac:dyDescent="0.3">
      <c r="A11414"/>
    </row>
    <row r="11415" spans="1:1" x14ac:dyDescent="0.3">
      <c r="A11415"/>
    </row>
    <row r="11416" spans="1:1" x14ac:dyDescent="0.3">
      <c r="A11416"/>
    </row>
    <row r="11417" spans="1:1" x14ac:dyDescent="0.3">
      <c r="A11417"/>
    </row>
    <row r="11418" spans="1:1" x14ac:dyDescent="0.3">
      <c r="A11418"/>
    </row>
    <row r="11419" spans="1:1" x14ac:dyDescent="0.3">
      <c r="A11419"/>
    </row>
    <row r="11420" spans="1:1" x14ac:dyDescent="0.3">
      <c r="A11420"/>
    </row>
    <row r="11421" spans="1:1" x14ac:dyDescent="0.3">
      <c r="A11421"/>
    </row>
    <row r="11422" spans="1:1" x14ac:dyDescent="0.3">
      <c r="A11422"/>
    </row>
    <row r="11423" spans="1:1" x14ac:dyDescent="0.3">
      <c r="A11423"/>
    </row>
    <row r="11424" spans="1:1" x14ac:dyDescent="0.3">
      <c r="A11424"/>
    </row>
    <row r="11425" spans="1:1" x14ac:dyDescent="0.3">
      <c r="A11425"/>
    </row>
    <row r="11426" spans="1:1" x14ac:dyDescent="0.3">
      <c r="A11426"/>
    </row>
    <row r="11427" spans="1:1" x14ac:dyDescent="0.3">
      <c r="A11427"/>
    </row>
    <row r="11428" spans="1:1" x14ac:dyDescent="0.3">
      <c r="A11428"/>
    </row>
    <row r="11429" spans="1:1" x14ac:dyDescent="0.3">
      <c r="A11429"/>
    </row>
    <row r="11430" spans="1:1" x14ac:dyDescent="0.3">
      <c r="A11430"/>
    </row>
    <row r="11431" spans="1:1" x14ac:dyDescent="0.3">
      <c r="A11431"/>
    </row>
    <row r="11432" spans="1:1" x14ac:dyDescent="0.3">
      <c r="A11432"/>
    </row>
    <row r="11433" spans="1:1" x14ac:dyDescent="0.3">
      <c r="A11433"/>
    </row>
    <row r="11434" spans="1:1" x14ac:dyDescent="0.3">
      <c r="A11434"/>
    </row>
    <row r="11435" spans="1:1" x14ac:dyDescent="0.3">
      <c r="A11435"/>
    </row>
    <row r="11436" spans="1:1" x14ac:dyDescent="0.3">
      <c r="A11436"/>
    </row>
    <row r="11437" spans="1:1" x14ac:dyDescent="0.3">
      <c r="A11437"/>
    </row>
    <row r="11438" spans="1:1" x14ac:dyDescent="0.3">
      <c r="A11438"/>
    </row>
    <row r="11439" spans="1:1" x14ac:dyDescent="0.3">
      <c r="A11439"/>
    </row>
    <row r="11440" spans="1:1" x14ac:dyDescent="0.3">
      <c r="A11440"/>
    </row>
    <row r="11441" spans="1:1" x14ac:dyDescent="0.3">
      <c r="A11441"/>
    </row>
    <row r="11442" spans="1:1" x14ac:dyDescent="0.3">
      <c r="A11442"/>
    </row>
    <row r="11443" spans="1:1" x14ac:dyDescent="0.3">
      <c r="A11443"/>
    </row>
    <row r="11444" spans="1:1" x14ac:dyDescent="0.3">
      <c r="A11444"/>
    </row>
    <row r="11445" spans="1:1" x14ac:dyDescent="0.3">
      <c r="A11445"/>
    </row>
    <row r="11446" spans="1:1" x14ac:dyDescent="0.3">
      <c r="A11446"/>
    </row>
    <row r="11447" spans="1:1" x14ac:dyDescent="0.3">
      <c r="A11447"/>
    </row>
    <row r="11448" spans="1:1" x14ac:dyDescent="0.3">
      <c r="A11448"/>
    </row>
    <row r="11449" spans="1:1" x14ac:dyDescent="0.3">
      <c r="A11449"/>
    </row>
    <row r="11450" spans="1:1" x14ac:dyDescent="0.3">
      <c r="A11450"/>
    </row>
    <row r="11451" spans="1:1" x14ac:dyDescent="0.3">
      <c r="A11451"/>
    </row>
    <row r="11452" spans="1:1" x14ac:dyDescent="0.3">
      <c r="A11452"/>
    </row>
    <row r="11453" spans="1:1" x14ac:dyDescent="0.3">
      <c r="A11453"/>
    </row>
    <row r="11454" spans="1:1" x14ac:dyDescent="0.3">
      <c r="A11454"/>
    </row>
    <row r="11455" spans="1:1" x14ac:dyDescent="0.3">
      <c r="A11455"/>
    </row>
    <row r="11456" spans="1:1" x14ac:dyDescent="0.3">
      <c r="A11456"/>
    </row>
    <row r="11457" spans="1:1" x14ac:dyDescent="0.3">
      <c r="A11457"/>
    </row>
    <row r="11458" spans="1:1" x14ac:dyDescent="0.3">
      <c r="A11458"/>
    </row>
    <row r="11459" spans="1:1" x14ac:dyDescent="0.3">
      <c r="A11459"/>
    </row>
    <row r="11460" spans="1:1" x14ac:dyDescent="0.3">
      <c r="A11460"/>
    </row>
    <row r="11461" spans="1:1" x14ac:dyDescent="0.3">
      <c r="A11461"/>
    </row>
    <row r="11462" spans="1:1" x14ac:dyDescent="0.3">
      <c r="A11462"/>
    </row>
    <row r="11463" spans="1:1" x14ac:dyDescent="0.3">
      <c r="A11463"/>
    </row>
    <row r="11464" spans="1:1" x14ac:dyDescent="0.3">
      <c r="A11464"/>
    </row>
    <row r="11465" spans="1:1" x14ac:dyDescent="0.3">
      <c r="A11465"/>
    </row>
    <row r="11466" spans="1:1" x14ac:dyDescent="0.3">
      <c r="A11466"/>
    </row>
    <row r="11467" spans="1:1" x14ac:dyDescent="0.3">
      <c r="A11467"/>
    </row>
    <row r="11468" spans="1:1" x14ac:dyDescent="0.3">
      <c r="A11468"/>
    </row>
    <row r="11469" spans="1:1" x14ac:dyDescent="0.3">
      <c r="A11469"/>
    </row>
    <row r="11470" spans="1:1" x14ac:dyDescent="0.3">
      <c r="A11470"/>
    </row>
    <row r="11471" spans="1:1" x14ac:dyDescent="0.3">
      <c r="A11471"/>
    </row>
    <row r="11472" spans="1:1" x14ac:dyDescent="0.3">
      <c r="A11472"/>
    </row>
    <row r="11473" spans="1:1" x14ac:dyDescent="0.3">
      <c r="A11473"/>
    </row>
    <row r="11474" spans="1:1" x14ac:dyDescent="0.3">
      <c r="A11474"/>
    </row>
    <row r="11475" spans="1:1" x14ac:dyDescent="0.3">
      <c r="A11475"/>
    </row>
    <row r="11476" spans="1:1" x14ac:dyDescent="0.3">
      <c r="A11476"/>
    </row>
    <row r="11477" spans="1:1" x14ac:dyDescent="0.3">
      <c r="A11477"/>
    </row>
    <row r="11478" spans="1:1" x14ac:dyDescent="0.3">
      <c r="A11478"/>
    </row>
    <row r="11479" spans="1:1" x14ac:dyDescent="0.3">
      <c r="A11479"/>
    </row>
    <row r="11480" spans="1:1" x14ac:dyDescent="0.3">
      <c r="A11480"/>
    </row>
    <row r="11481" spans="1:1" x14ac:dyDescent="0.3">
      <c r="A11481"/>
    </row>
    <row r="11482" spans="1:1" x14ac:dyDescent="0.3">
      <c r="A11482"/>
    </row>
    <row r="11483" spans="1:1" x14ac:dyDescent="0.3">
      <c r="A11483"/>
    </row>
    <row r="11484" spans="1:1" x14ac:dyDescent="0.3">
      <c r="A11484"/>
    </row>
    <row r="11485" spans="1:1" x14ac:dyDescent="0.3">
      <c r="A11485"/>
    </row>
    <row r="11486" spans="1:1" x14ac:dyDescent="0.3">
      <c r="A11486"/>
    </row>
    <row r="11487" spans="1:1" x14ac:dyDescent="0.3">
      <c r="A11487"/>
    </row>
    <row r="11488" spans="1:1" x14ac:dyDescent="0.3">
      <c r="A11488"/>
    </row>
    <row r="11489" spans="1:1" x14ac:dyDescent="0.3">
      <c r="A11489"/>
    </row>
    <row r="11490" spans="1:1" x14ac:dyDescent="0.3">
      <c r="A11490"/>
    </row>
    <row r="11491" spans="1:1" x14ac:dyDescent="0.3">
      <c r="A11491"/>
    </row>
    <row r="11492" spans="1:1" x14ac:dyDescent="0.3">
      <c r="A11492"/>
    </row>
    <row r="11493" spans="1:1" x14ac:dyDescent="0.3">
      <c r="A11493"/>
    </row>
    <row r="11494" spans="1:1" x14ac:dyDescent="0.3">
      <c r="A11494"/>
    </row>
    <row r="11495" spans="1:1" x14ac:dyDescent="0.3">
      <c r="A11495"/>
    </row>
    <row r="11496" spans="1:1" x14ac:dyDescent="0.3">
      <c r="A11496"/>
    </row>
    <row r="11497" spans="1:1" x14ac:dyDescent="0.3">
      <c r="A11497"/>
    </row>
    <row r="11498" spans="1:1" x14ac:dyDescent="0.3">
      <c r="A11498"/>
    </row>
    <row r="11499" spans="1:1" x14ac:dyDescent="0.3">
      <c r="A11499"/>
    </row>
    <row r="11500" spans="1:1" x14ac:dyDescent="0.3">
      <c r="A11500"/>
    </row>
    <row r="11501" spans="1:1" x14ac:dyDescent="0.3">
      <c r="A11501"/>
    </row>
    <row r="11502" spans="1:1" x14ac:dyDescent="0.3">
      <c r="A11502"/>
    </row>
    <row r="11503" spans="1:1" x14ac:dyDescent="0.3">
      <c r="A11503"/>
    </row>
    <row r="11504" spans="1:1" x14ac:dyDescent="0.3">
      <c r="A11504"/>
    </row>
    <row r="11505" spans="1:1" x14ac:dyDescent="0.3">
      <c r="A11505"/>
    </row>
    <row r="11506" spans="1:1" x14ac:dyDescent="0.3">
      <c r="A11506"/>
    </row>
    <row r="11507" spans="1:1" x14ac:dyDescent="0.3">
      <c r="A11507"/>
    </row>
    <row r="11508" spans="1:1" x14ac:dyDescent="0.3">
      <c r="A11508"/>
    </row>
    <row r="11509" spans="1:1" x14ac:dyDescent="0.3">
      <c r="A11509"/>
    </row>
    <row r="11510" spans="1:1" x14ac:dyDescent="0.3">
      <c r="A11510"/>
    </row>
    <row r="11511" spans="1:1" x14ac:dyDescent="0.3">
      <c r="A11511"/>
    </row>
    <row r="11512" spans="1:1" x14ac:dyDescent="0.3">
      <c r="A11512"/>
    </row>
    <row r="11513" spans="1:1" x14ac:dyDescent="0.3">
      <c r="A11513"/>
    </row>
    <row r="11514" spans="1:1" x14ac:dyDescent="0.3">
      <c r="A11514"/>
    </row>
    <row r="11515" spans="1:1" x14ac:dyDescent="0.3">
      <c r="A11515"/>
    </row>
    <row r="11516" spans="1:1" x14ac:dyDescent="0.3">
      <c r="A11516"/>
    </row>
    <row r="11517" spans="1:1" x14ac:dyDescent="0.3">
      <c r="A11517"/>
    </row>
    <row r="11518" spans="1:1" x14ac:dyDescent="0.3">
      <c r="A11518"/>
    </row>
    <row r="11519" spans="1:1" x14ac:dyDescent="0.3">
      <c r="A11519"/>
    </row>
    <row r="11520" spans="1:1" x14ac:dyDescent="0.3">
      <c r="A11520"/>
    </row>
    <row r="11521" spans="1:1" x14ac:dyDescent="0.3">
      <c r="A11521"/>
    </row>
    <row r="11522" spans="1:1" x14ac:dyDescent="0.3">
      <c r="A11522"/>
    </row>
    <row r="11523" spans="1:1" x14ac:dyDescent="0.3">
      <c r="A11523"/>
    </row>
    <row r="11524" spans="1:1" x14ac:dyDescent="0.3">
      <c r="A11524"/>
    </row>
    <row r="11525" spans="1:1" x14ac:dyDescent="0.3">
      <c r="A11525"/>
    </row>
    <row r="11526" spans="1:1" x14ac:dyDescent="0.3">
      <c r="A11526"/>
    </row>
    <row r="11527" spans="1:1" x14ac:dyDescent="0.3">
      <c r="A11527"/>
    </row>
    <row r="11528" spans="1:1" x14ac:dyDescent="0.3">
      <c r="A11528"/>
    </row>
    <row r="11529" spans="1:1" x14ac:dyDescent="0.3">
      <c r="A11529"/>
    </row>
    <row r="11530" spans="1:1" x14ac:dyDescent="0.3">
      <c r="A11530"/>
    </row>
    <row r="11531" spans="1:1" x14ac:dyDescent="0.3">
      <c r="A11531"/>
    </row>
    <row r="11532" spans="1:1" x14ac:dyDescent="0.3">
      <c r="A11532"/>
    </row>
    <row r="11533" spans="1:1" x14ac:dyDescent="0.3">
      <c r="A11533"/>
    </row>
    <row r="11534" spans="1:1" x14ac:dyDescent="0.3">
      <c r="A11534"/>
    </row>
    <row r="11535" spans="1:1" x14ac:dyDescent="0.3">
      <c r="A11535"/>
    </row>
    <row r="11536" spans="1:1" x14ac:dyDescent="0.3">
      <c r="A11536"/>
    </row>
    <row r="11537" spans="1:1" x14ac:dyDescent="0.3">
      <c r="A11537"/>
    </row>
    <row r="11538" spans="1:1" x14ac:dyDescent="0.3">
      <c r="A11538"/>
    </row>
    <row r="11539" spans="1:1" x14ac:dyDescent="0.3">
      <c r="A11539"/>
    </row>
    <row r="11540" spans="1:1" x14ac:dyDescent="0.3">
      <c r="A11540"/>
    </row>
    <row r="11541" spans="1:1" x14ac:dyDescent="0.3">
      <c r="A11541"/>
    </row>
    <row r="11542" spans="1:1" x14ac:dyDescent="0.3">
      <c r="A11542"/>
    </row>
    <row r="11543" spans="1:1" x14ac:dyDescent="0.3">
      <c r="A11543"/>
    </row>
    <row r="11544" spans="1:1" x14ac:dyDescent="0.3">
      <c r="A11544"/>
    </row>
    <row r="11545" spans="1:1" x14ac:dyDescent="0.3">
      <c r="A11545"/>
    </row>
    <row r="11546" spans="1:1" x14ac:dyDescent="0.3">
      <c r="A11546"/>
    </row>
    <row r="11547" spans="1:1" x14ac:dyDescent="0.3">
      <c r="A11547"/>
    </row>
    <row r="11548" spans="1:1" x14ac:dyDescent="0.3">
      <c r="A11548"/>
    </row>
    <row r="11549" spans="1:1" x14ac:dyDescent="0.3">
      <c r="A11549"/>
    </row>
    <row r="11550" spans="1:1" x14ac:dyDescent="0.3">
      <c r="A11550"/>
    </row>
    <row r="11551" spans="1:1" x14ac:dyDescent="0.3">
      <c r="A11551"/>
    </row>
    <row r="11552" spans="1:1" x14ac:dyDescent="0.3">
      <c r="A11552"/>
    </row>
    <row r="11553" spans="1:1" x14ac:dyDescent="0.3">
      <c r="A11553"/>
    </row>
    <row r="11554" spans="1:1" x14ac:dyDescent="0.3">
      <c r="A11554"/>
    </row>
    <row r="11555" spans="1:1" x14ac:dyDescent="0.3">
      <c r="A11555"/>
    </row>
    <row r="11556" spans="1:1" x14ac:dyDescent="0.3">
      <c r="A11556"/>
    </row>
    <row r="11557" spans="1:1" x14ac:dyDescent="0.3">
      <c r="A11557"/>
    </row>
    <row r="11558" spans="1:1" x14ac:dyDescent="0.3">
      <c r="A11558"/>
    </row>
    <row r="11559" spans="1:1" x14ac:dyDescent="0.3">
      <c r="A11559"/>
    </row>
    <row r="11560" spans="1:1" x14ac:dyDescent="0.3">
      <c r="A11560"/>
    </row>
    <row r="11561" spans="1:1" x14ac:dyDescent="0.3">
      <c r="A11561"/>
    </row>
    <row r="11562" spans="1:1" x14ac:dyDescent="0.3">
      <c r="A11562"/>
    </row>
    <row r="11563" spans="1:1" x14ac:dyDescent="0.3">
      <c r="A11563"/>
    </row>
    <row r="11564" spans="1:1" x14ac:dyDescent="0.3">
      <c r="A11564"/>
    </row>
    <row r="11565" spans="1:1" x14ac:dyDescent="0.3">
      <c r="A11565"/>
    </row>
    <row r="11566" spans="1:1" x14ac:dyDescent="0.3">
      <c r="A11566"/>
    </row>
    <row r="11567" spans="1:1" x14ac:dyDescent="0.3">
      <c r="A11567"/>
    </row>
    <row r="11568" spans="1:1" x14ac:dyDescent="0.3">
      <c r="A11568"/>
    </row>
    <row r="11569" spans="1:1" x14ac:dyDescent="0.3">
      <c r="A11569"/>
    </row>
    <row r="11570" spans="1:1" x14ac:dyDescent="0.3">
      <c r="A11570"/>
    </row>
    <row r="11571" spans="1:1" x14ac:dyDescent="0.3">
      <c r="A11571"/>
    </row>
    <row r="11572" spans="1:1" x14ac:dyDescent="0.3">
      <c r="A11572"/>
    </row>
    <row r="11573" spans="1:1" x14ac:dyDescent="0.3">
      <c r="A11573"/>
    </row>
    <row r="11574" spans="1:1" x14ac:dyDescent="0.3">
      <c r="A11574"/>
    </row>
    <row r="11575" spans="1:1" x14ac:dyDescent="0.3">
      <c r="A11575"/>
    </row>
    <row r="11576" spans="1:1" x14ac:dyDescent="0.3">
      <c r="A11576"/>
    </row>
    <row r="11577" spans="1:1" x14ac:dyDescent="0.3">
      <c r="A11577"/>
    </row>
    <row r="11578" spans="1:1" x14ac:dyDescent="0.3">
      <c r="A11578"/>
    </row>
    <row r="11579" spans="1:1" x14ac:dyDescent="0.3">
      <c r="A11579"/>
    </row>
    <row r="11580" spans="1:1" x14ac:dyDescent="0.3">
      <c r="A11580"/>
    </row>
    <row r="11581" spans="1:1" x14ac:dyDescent="0.3">
      <c r="A11581"/>
    </row>
    <row r="11582" spans="1:1" x14ac:dyDescent="0.3">
      <c r="A11582"/>
    </row>
    <row r="11583" spans="1:1" x14ac:dyDescent="0.3">
      <c r="A11583"/>
    </row>
    <row r="11584" spans="1:1" x14ac:dyDescent="0.3">
      <c r="A11584"/>
    </row>
    <row r="11585" spans="1:1" x14ac:dyDescent="0.3">
      <c r="A11585"/>
    </row>
    <row r="11586" spans="1:1" x14ac:dyDescent="0.3">
      <c r="A11586"/>
    </row>
    <row r="11587" spans="1:1" x14ac:dyDescent="0.3">
      <c r="A11587"/>
    </row>
    <row r="11588" spans="1:1" x14ac:dyDescent="0.3">
      <c r="A11588"/>
    </row>
    <row r="11589" spans="1:1" x14ac:dyDescent="0.3">
      <c r="A11589"/>
    </row>
    <row r="11590" spans="1:1" x14ac:dyDescent="0.3">
      <c r="A11590"/>
    </row>
    <row r="11591" spans="1:1" x14ac:dyDescent="0.3">
      <c r="A11591"/>
    </row>
    <row r="11592" spans="1:1" x14ac:dyDescent="0.3">
      <c r="A11592"/>
    </row>
    <row r="11593" spans="1:1" x14ac:dyDescent="0.3">
      <c r="A11593"/>
    </row>
    <row r="11594" spans="1:1" x14ac:dyDescent="0.3">
      <c r="A11594"/>
    </row>
    <row r="11595" spans="1:1" x14ac:dyDescent="0.3">
      <c r="A11595"/>
    </row>
    <row r="11596" spans="1:1" x14ac:dyDescent="0.3">
      <c r="A11596"/>
    </row>
    <row r="11597" spans="1:1" x14ac:dyDescent="0.3">
      <c r="A11597"/>
    </row>
    <row r="11598" spans="1:1" x14ac:dyDescent="0.3">
      <c r="A11598"/>
    </row>
    <row r="11599" spans="1:1" x14ac:dyDescent="0.3">
      <c r="A11599"/>
    </row>
    <row r="11600" spans="1:1" x14ac:dyDescent="0.3">
      <c r="A11600"/>
    </row>
    <row r="11601" spans="1:1" x14ac:dyDescent="0.3">
      <c r="A11601"/>
    </row>
    <row r="11602" spans="1:1" x14ac:dyDescent="0.3">
      <c r="A11602"/>
    </row>
    <row r="11603" spans="1:1" x14ac:dyDescent="0.3">
      <c r="A11603"/>
    </row>
    <row r="11604" spans="1:1" x14ac:dyDescent="0.3">
      <c r="A11604"/>
    </row>
    <row r="11605" spans="1:1" x14ac:dyDescent="0.3">
      <c r="A11605"/>
    </row>
    <row r="11606" spans="1:1" x14ac:dyDescent="0.3">
      <c r="A11606"/>
    </row>
    <row r="11607" spans="1:1" x14ac:dyDescent="0.3">
      <c r="A11607"/>
    </row>
    <row r="11608" spans="1:1" x14ac:dyDescent="0.3">
      <c r="A11608"/>
    </row>
    <row r="11609" spans="1:1" x14ac:dyDescent="0.3">
      <c r="A11609"/>
    </row>
    <row r="11610" spans="1:1" x14ac:dyDescent="0.3">
      <c r="A11610"/>
    </row>
    <row r="11611" spans="1:1" x14ac:dyDescent="0.3">
      <c r="A11611"/>
    </row>
    <row r="11612" spans="1:1" x14ac:dyDescent="0.3">
      <c r="A11612"/>
    </row>
    <row r="11613" spans="1:1" x14ac:dyDescent="0.3">
      <c r="A11613"/>
    </row>
    <row r="11614" spans="1:1" x14ac:dyDescent="0.3">
      <c r="A11614"/>
    </row>
    <row r="11615" spans="1:1" x14ac:dyDescent="0.3">
      <c r="A11615"/>
    </row>
    <row r="11616" spans="1:1" x14ac:dyDescent="0.3">
      <c r="A11616"/>
    </row>
    <row r="11617" spans="1:1" x14ac:dyDescent="0.3">
      <c r="A11617"/>
    </row>
    <row r="11618" spans="1:1" x14ac:dyDescent="0.3">
      <c r="A11618"/>
    </row>
    <row r="11619" spans="1:1" x14ac:dyDescent="0.3">
      <c r="A11619"/>
    </row>
    <row r="11620" spans="1:1" x14ac:dyDescent="0.3">
      <c r="A11620"/>
    </row>
    <row r="11621" spans="1:1" x14ac:dyDescent="0.3">
      <c r="A11621"/>
    </row>
    <row r="11622" spans="1:1" x14ac:dyDescent="0.3">
      <c r="A11622"/>
    </row>
    <row r="11623" spans="1:1" x14ac:dyDescent="0.3">
      <c r="A11623"/>
    </row>
    <row r="11624" spans="1:1" x14ac:dyDescent="0.3">
      <c r="A11624"/>
    </row>
    <row r="11625" spans="1:1" x14ac:dyDescent="0.3">
      <c r="A11625"/>
    </row>
    <row r="11626" spans="1:1" x14ac:dyDescent="0.3">
      <c r="A11626"/>
    </row>
    <row r="11627" spans="1:1" x14ac:dyDescent="0.3">
      <c r="A11627"/>
    </row>
    <row r="11628" spans="1:1" x14ac:dyDescent="0.3">
      <c r="A11628"/>
    </row>
    <row r="11629" spans="1:1" x14ac:dyDescent="0.3">
      <c r="A11629"/>
    </row>
    <row r="11630" spans="1:1" x14ac:dyDescent="0.3">
      <c r="A11630"/>
    </row>
    <row r="11631" spans="1:1" x14ac:dyDescent="0.3">
      <c r="A11631"/>
    </row>
    <row r="11632" spans="1:1" x14ac:dyDescent="0.3">
      <c r="A11632"/>
    </row>
    <row r="11633" spans="1:1" x14ac:dyDescent="0.3">
      <c r="A11633"/>
    </row>
    <row r="11634" spans="1:1" x14ac:dyDescent="0.3">
      <c r="A11634"/>
    </row>
    <row r="11635" spans="1:1" x14ac:dyDescent="0.3">
      <c r="A11635"/>
    </row>
    <row r="11636" spans="1:1" x14ac:dyDescent="0.3">
      <c r="A11636"/>
    </row>
    <row r="11637" spans="1:1" x14ac:dyDescent="0.3">
      <c r="A11637"/>
    </row>
    <row r="11638" spans="1:1" x14ac:dyDescent="0.3">
      <c r="A11638"/>
    </row>
    <row r="11639" spans="1:1" x14ac:dyDescent="0.3">
      <c r="A11639"/>
    </row>
    <row r="11640" spans="1:1" x14ac:dyDescent="0.3">
      <c r="A11640"/>
    </row>
    <row r="11641" spans="1:1" x14ac:dyDescent="0.3">
      <c r="A11641"/>
    </row>
    <row r="11642" spans="1:1" x14ac:dyDescent="0.3">
      <c r="A11642"/>
    </row>
    <row r="11643" spans="1:1" x14ac:dyDescent="0.3">
      <c r="A11643"/>
    </row>
    <row r="11644" spans="1:1" x14ac:dyDescent="0.3">
      <c r="A11644"/>
    </row>
    <row r="11645" spans="1:1" x14ac:dyDescent="0.3">
      <c r="A11645"/>
    </row>
    <row r="11646" spans="1:1" x14ac:dyDescent="0.3">
      <c r="A11646"/>
    </row>
    <row r="11647" spans="1:1" x14ac:dyDescent="0.3">
      <c r="A11647"/>
    </row>
    <row r="11648" spans="1:1" x14ac:dyDescent="0.3">
      <c r="A11648"/>
    </row>
    <row r="11649" spans="1:1" x14ac:dyDescent="0.3">
      <c r="A11649"/>
    </row>
    <row r="11650" spans="1:1" x14ac:dyDescent="0.3">
      <c r="A11650"/>
    </row>
    <row r="11651" spans="1:1" x14ac:dyDescent="0.3">
      <c r="A11651"/>
    </row>
    <row r="11652" spans="1:1" x14ac:dyDescent="0.3">
      <c r="A11652"/>
    </row>
    <row r="11653" spans="1:1" x14ac:dyDescent="0.3">
      <c r="A11653"/>
    </row>
    <row r="11654" spans="1:1" x14ac:dyDescent="0.3">
      <c r="A11654"/>
    </row>
    <row r="11655" spans="1:1" x14ac:dyDescent="0.3">
      <c r="A11655"/>
    </row>
    <row r="11656" spans="1:1" x14ac:dyDescent="0.3">
      <c r="A11656"/>
    </row>
    <row r="11657" spans="1:1" x14ac:dyDescent="0.3">
      <c r="A11657"/>
    </row>
    <row r="11658" spans="1:1" x14ac:dyDescent="0.3">
      <c r="A11658"/>
    </row>
    <row r="11659" spans="1:1" x14ac:dyDescent="0.3">
      <c r="A11659"/>
    </row>
    <row r="11660" spans="1:1" x14ac:dyDescent="0.3">
      <c r="A11660"/>
    </row>
    <row r="11661" spans="1:1" x14ac:dyDescent="0.3">
      <c r="A11661"/>
    </row>
    <row r="11662" spans="1:1" x14ac:dyDescent="0.3">
      <c r="A11662"/>
    </row>
    <row r="11663" spans="1:1" x14ac:dyDescent="0.3">
      <c r="A11663"/>
    </row>
    <row r="11664" spans="1:1" x14ac:dyDescent="0.3">
      <c r="A11664"/>
    </row>
    <row r="11665" spans="1:1" x14ac:dyDescent="0.3">
      <c r="A11665"/>
    </row>
    <row r="11666" spans="1:1" x14ac:dyDescent="0.3">
      <c r="A11666"/>
    </row>
    <row r="11667" spans="1:1" x14ac:dyDescent="0.3">
      <c r="A11667"/>
    </row>
    <row r="11668" spans="1:1" x14ac:dyDescent="0.3">
      <c r="A11668"/>
    </row>
    <row r="11669" spans="1:1" x14ac:dyDescent="0.3">
      <c r="A11669"/>
    </row>
    <row r="11670" spans="1:1" x14ac:dyDescent="0.3">
      <c r="A11670"/>
    </row>
    <row r="11671" spans="1:1" x14ac:dyDescent="0.3">
      <c r="A11671"/>
    </row>
    <row r="11672" spans="1:1" x14ac:dyDescent="0.3">
      <c r="A11672"/>
    </row>
    <row r="11673" spans="1:1" x14ac:dyDescent="0.3">
      <c r="A11673"/>
    </row>
    <row r="11674" spans="1:1" x14ac:dyDescent="0.3">
      <c r="A11674"/>
    </row>
    <row r="11675" spans="1:1" x14ac:dyDescent="0.3">
      <c r="A11675"/>
    </row>
    <row r="11676" spans="1:1" x14ac:dyDescent="0.3">
      <c r="A11676"/>
    </row>
    <row r="11677" spans="1:1" x14ac:dyDescent="0.3">
      <c r="A11677"/>
    </row>
    <row r="11678" spans="1:1" x14ac:dyDescent="0.3">
      <c r="A11678"/>
    </row>
    <row r="11679" spans="1:1" x14ac:dyDescent="0.3">
      <c r="A11679"/>
    </row>
    <row r="11680" spans="1:1" x14ac:dyDescent="0.3">
      <c r="A11680"/>
    </row>
    <row r="11681" spans="1:1" x14ac:dyDescent="0.3">
      <c r="A11681"/>
    </row>
    <row r="11682" spans="1:1" x14ac:dyDescent="0.3">
      <c r="A11682"/>
    </row>
    <row r="11683" spans="1:1" x14ac:dyDescent="0.3">
      <c r="A11683"/>
    </row>
    <row r="11684" spans="1:1" x14ac:dyDescent="0.3">
      <c r="A11684"/>
    </row>
    <row r="11685" spans="1:1" x14ac:dyDescent="0.3">
      <c r="A11685"/>
    </row>
    <row r="11686" spans="1:1" x14ac:dyDescent="0.3">
      <c r="A11686"/>
    </row>
    <row r="11687" spans="1:1" x14ac:dyDescent="0.3">
      <c r="A11687"/>
    </row>
    <row r="11688" spans="1:1" x14ac:dyDescent="0.3">
      <c r="A11688"/>
    </row>
    <row r="11689" spans="1:1" x14ac:dyDescent="0.3">
      <c r="A11689"/>
    </row>
    <row r="11690" spans="1:1" x14ac:dyDescent="0.3">
      <c r="A11690"/>
    </row>
    <row r="11691" spans="1:1" x14ac:dyDescent="0.3">
      <c r="A11691"/>
    </row>
    <row r="11692" spans="1:1" x14ac:dyDescent="0.3">
      <c r="A11692"/>
    </row>
    <row r="11693" spans="1:1" x14ac:dyDescent="0.3">
      <c r="A11693"/>
    </row>
    <row r="11694" spans="1:1" x14ac:dyDescent="0.3">
      <c r="A11694"/>
    </row>
    <row r="11695" spans="1:1" x14ac:dyDescent="0.3">
      <c r="A11695"/>
    </row>
    <row r="11696" spans="1:1" x14ac:dyDescent="0.3">
      <c r="A11696"/>
    </row>
    <row r="11697" spans="1:1" x14ac:dyDescent="0.3">
      <c r="A11697"/>
    </row>
    <row r="11698" spans="1:1" x14ac:dyDescent="0.3">
      <c r="A11698"/>
    </row>
    <row r="11699" spans="1:1" x14ac:dyDescent="0.3">
      <c r="A11699"/>
    </row>
    <row r="11700" spans="1:1" x14ac:dyDescent="0.3">
      <c r="A11700"/>
    </row>
    <row r="11701" spans="1:1" x14ac:dyDescent="0.3">
      <c r="A11701"/>
    </row>
    <row r="11702" spans="1:1" x14ac:dyDescent="0.3">
      <c r="A11702"/>
    </row>
    <row r="11703" spans="1:1" x14ac:dyDescent="0.3">
      <c r="A11703"/>
    </row>
    <row r="11704" spans="1:1" x14ac:dyDescent="0.3">
      <c r="A11704"/>
    </row>
    <row r="11705" spans="1:1" x14ac:dyDescent="0.3">
      <c r="A11705"/>
    </row>
    <row r="11706" spans="1:1" x14ac:dyDescent="0.3">
      <c r="A11706"/>
    </row>
    <row r="11707" spans="1:1" x14ac:dyDescent="0.3">
      <c r="A11707"/>
    </row>
    <row r="11708" spans="1:1" x14ac:dyDescent="0.3">
      <c r="A11708"/>
    </row>
    <row r="11709" spans="1:1" x14ac:dyDescent="0.3">
      <c r="A11709"/>
    </row>
    <row r="11710" spans="1:1" x14ac:dyDescent="0.3">
      <c r="A11710"/>
    </row>
    <row r="11711" spans="1:1" x14ac:dyDescent="0.3">
      <c r="A11711"/>
    </row>
    <row r="11712" spans="1:1" x14ac:dyDescent="0.3">
      <c r="A11712"/>
    </row>
    <row r="11713" spans="1:1" x14ac:dyDescent="0.3">
      <c r="A11713"/>
    </row>
    <row r="11714" spans="1:1" x14ac:dyDescent="0.3">
      <c r="A11714"/>
    </row>
    <row r="11715" spans="1:1" x14ac:dyDescent="0.3">
      <c r="A11715"/>
    </row>
    <row r="11716" spans="1:1" x14ac:dyDescent="0.3">
      <c r="A11716"/>
    </row>
    <row r="11717" spans="1:1" x14ac:dyDescent="0.3">
      <c r="A11717"/>
    </row>
    <row r="11718" spans="1:1" x14ac:dyDescent="0.3">
      <c r="A11718"/>
    </row>
    <row r="11719" spans="1:1" x14ac:dyDescent="0.3">
      <c r="A11719"/>
    </row>
    <row r="11720" spans="1:1" x14ac:dyDescent="0.3">
      <c r="A11720"/>
    </row>
    <row r="11721" spans="1:1" x14ac:dyDescent="0.3">
      <c r="A11721"/>
    </row>
    <row r="11722" spans="1:1" x14ac:dyDescent="0.3">
      <c r="A11722"/>
    </row>
    <row r="11723" spans="1:1" x14ac:dyDescent="0.3">
      <c r="A11723"/>
    </row>
    <row r="11724" spans="1:1" x14ac:dyDescent="0.3">
      <c r="A11724"/>
    </row>
    <row r="11725" spans="1:1" x14ac:dyDescent="0.3">
      <c r="A11725"/>
    </row>
    <row r="11726" spans="1:1" x14ac:dyDescent="0.3">
      <c r="A11726"/>
    </row>
    <row r="11727" spans="1:1" x14ac:dyDescent="0.3">
      <c r="A11727"/>
    </row>
    <row r="11728" spans="1:1" x14ac:dyDescent="0.3">
      <c r="A11728"/>
    </row>
    <row r="11729" spans="1:1" x14ac:dyDescent="0.3">
      <c r="A11729"/>
    </row>
    <row r="11730" spans="1:1" x14ac:dyDescent="0.3">
      <c r="A11730"/>
    </row>
    <row r="11731" spans="1:1" x14ac:dyDescent="0.3">
      <c r="A11731"/>
    </row>
    <row r="11732" spans="1:1" x14ac:dyDescent="0.3">
      <c r="A11732"/>
    </row>
    <row r="11733" spans="1:1" x14ac:dyDescent="0.3">
      <c r="A11733"/>
    </row>
    <row r="11734" spans="1:1" x14ac:dyDescent="0.3">
      <c r="A11734"/>
    </row>
    <row r="11735" spans="1:1" x14ac:dyDescent="0.3">
      <c r="A11735"/>
    </row>
    <row r="11736" spans="1:1" x14ac:dyDescent="0.3">
      <c r="A11736"/>
    </row>
    <row r="11737" spans="1:1" x14ac:dyDescent="0.3">
      <c r="A11737"/>
    </row>
    <row r="11738" spans="1:1" x14ac:dyDescent="0.3">
      <c r="A11738"/>
    </row>
    <row r="11739" spans="1:1" x14ac:dyDescent="0.3">
      <c r="A11739"/>
    </row>
    <row r="11740" spans="1:1" x14ac:dyDescent="0.3">
      <c r="A11740"/>
    </row>
    <row r="11741" spans="1:1" x14ac:dyDescent="0.3">
      <c r="A11741"/>
    </row>
    <row r="11742" spans="1:1" x14ac:dyDescent="0.3">
      <c r="A11742"/>
    </row>
    <row r="11743" spans="1:1" x14ac:dyDescent="0.3">
      <c r="A11743"/>
    </row>
    <row r="11744" spans="1:1" x14ac:dyDescent="0.3">
      <c r="A11744"/>
    </row>
    <row r="11745" spans="1:1" x14ac:dyDescent="0.3">
      <c r="A11745"/>
    </row>
    <row r="11746" spans="1:1" x14ac:dyDescent="0.3">
      <c r="A11746"/>
    </row>
    <row r="11747" spans="1:1" x14ac:dyDescent="0.3">
      <c r="A11747"/>
    </row>
    <row r="11748" spans="1:1" x14ac:dyDescent="0.3">
      <c r="A11748"/>
    </row>
    <row r="11749" spans="1:1" x14ac:dyDescent="0.3">
      <c r="A11749"/>
    </row>
    <row r="11750" spans="1:1" x14ac:dyDescent="0.3">
      <c r="A11750"/>
    </row>
    <row r="11751" spans="1:1" x14ac:dyDescent="0.3">
      <c r="A11751"/>
    </row>
    <row r="11752" spans="1:1" x14ac:dyDescent="0.3">
      <c r="A11752"/>
    </row>
    <row r="11753" spans="1:1" x14ac:dyDescent="0.3">
      <c r="A11753"/>
    </row>
    <row r="11754" spans="1:1" x14ac:dyDescent="0.3">
      <c r="A11754"/>
    </row>
    <row r="11755" spans="1:1" x14ac:dyDescent="0.3">
      <c r="A11755"/>
    </row>
    <row r="11756" spans="1:1" x14ac:dyDescent="0.3">
      <c r="A11756"/>
    </row>
    <row r="11757" spans="1:1" x14ac:dyDescent="0.3">
      <c r="A11757"/>
    </row>
    <row r="11758" spans="1:1" x14ac:dyDescent="0.3">
      <c r="A11758"/>
    </row>
    <row r="11759" spans="1:1" x14ac:dyDescent="0.3">
      <c r="A11759"/>
    </row>
    <row r="11760" spans="1:1" x14ac:dyDescent="0.3">
      <c r="A11760"/>
    </row>
    <row r="11761" spans="1:1" x14ac:dyDescent="0.3">
      <c r="A11761"/>
    </row>
    <row r="11762" spans="1:1" x14ac:dyDescent="0.3">
      <c r="A11762"/>
    </row>
    <row r="11763" spans="1:1" x14ac:dyDescent="0.3">
      <c r="A11763"/>
    </row>
    <row r="11764" spans="1:1" x14ac:dyDescent="0.3">
      <c r="A11764"/>
    </row>
    <row r="11765" spans="1:1" x14ac:dyDescent="0.3">
      <c r="A11765"/>
    </row>
    <row r="11766" spans="1:1" x14ac:dyDescent="0.3">
      <c r="A11766"/>
    </row>
    <row r="11767" spans="1:1" x14ac:dyDescent="0.3">
      <c r="A11767"/>
    </row>
    <row r="11768" spans="1:1" x14ac:dyDescent="0.3">
      <c r="A11768"/>
    </row>
    <row r="11769" spans="1:1" x14ac:dyDescent="0.3">
      <c r="A11769"/>
    </row>
    <row r="11770" spans="1:1" x14ac:dyDescent="0.3">
      <c r="A11770"/>
    </row>
    <row r="11771" spans="1:1" x14ac:dyDescent="0.3">
      <c r="A11771"/>
    </row>
    <row r="11772" spans="1:1" x14ac:dyDescent="0.3">
      <c r="A11772"/>
    </row>
    <row r="11773" spans="1:1" x14ac:dyDescent="0.3">
      <c r="A11773"/>
    </row>
    <row r="11774" spans="1:1" x14ac:dyDescent="0.3">
      <c r="A11774"/>
    </row>
    <row r="11775" spans="1:1" x14ac:dyDescent="0.3">
      <c r="A11775"/>
    </row>
    <row r="11776" spans="1:1" x14ac:dyDescent="0.3">
      <c r="A11776"/>
    </row>
    <row r="11777" spans="1:1" x14ac:dyDescent="0.3">
      <c r="A11777"/>
    </row>
    <row r="11778" spans="1:1" x14ac:dyDescent="0.3">
      <c r="A11778"/>
    </row>
    <row r="11779" spans="1:1" x14ac:dyDescent="0.3">
      <c r="A11779"/>
    </row>
    <row r="11780" spans="1:1" x14ac:dyDescent="0.3">
      <c r="A11780"/>
    </row>
    <row r="11781" spans="1:1" x14ac:dyDescent="0.3">
      <c r="A11781"/>
    </row>
    <row r="11782" spans="1:1" x14ac:dyDescent="0.3">
      <c r="A11782"/>
    </row>
    <row r="11783" spans="1:1" x14ac:dyDescent="0.3">
      <c r="A11783"/>
    </row>
    <row r="11784" spans="1:1" x14ac:dyDescent="0.3">
      <c r="A11784"/>
    </row>
    <row r="11785" spans="1:1" x14ac:dyDescent="0.3">
      <c r="A11785"/>
    </row>
    <row r="11786" spans="1:1" x14ac:dyDescent="0.3">
      <c r="A11786"/>
    </row>
    <row r="11787" spans="1:1" x14ac:dyDescent="0.3">
      <c r="A11787"/>
    </row>
    <row r="11788" spans="1:1" x14ac:dyDescent="0.3">
      <c r="A11788"/>
    </row>
    <row r="11789" spans="1:1" x14ac:dyDescent="0.3">
      <c r="A11789"/>
    </row>
    <row r="11790" spans="1:1" x14ac:dyDescent="0.3">
      <c r="A11790"/>
    </row>
    <row r="11791" spans="1:1" x14ac:dyDescent="0.3">
      <c r="A11791"/>
    </row>
    <row r="11792" spans="1:1" x14ac:dyDescent="0.3">
      <c r="A11792"/>
    </row>
    <row r="11793" spans="1:1" x14ac:dyDescent="0.3">
      <c r="A11793"/>
    </row>
    <row r="11794" spans="1:1" x14ac:dyDescent="0.3">
      <c r="A11794"/>
    </row>
    <row r="11795" spans="1:1" x14ac:dyDescent="0.3">
      <c r="A11795"/>
    </row>
    <row r="11796" spans="1:1" x14ac:dyDescent="0.3">
      <c r="A11796"/>
    </row>
    <row r="11797" spans="1:1" x14ac:dyDescent="0.3">
      <c r="A11797"/>
    </row>
    <row r="11798" spans="1:1" x14ac:dyDescent="0.3">
      <c r="A11798"/>
    </row>
    <row r="11799" spans="1:1" x14ac:dyDescent="0.3">
      <c r="A11799"/>
    </row>
    <row r="11800" spans="1:1" x14ac:dyDescent="0.3">
      <c r="A11800"/>
    </row>
    <row r="11801" spans="1:1" x14ac:dyDescent="0.3">
      <c r="A11801"/>
    </row>
    <row r="11802" spans="1:1" x14ac:dyDescent="0.3">
      <c r="A11802"/>
    </row>
    <row r="11803" spans="1:1" x14ac:dyDescent="0.3">
      <c r="A11803"/>
    </row>
    <row r="11804" spans="1:1" x14ac:dyDescent="0.3">
      <c r="A11804"/>
    </row>
    <row r="11805" spans="1:1" x14ac:dyDescent="0.3">
      <c r="A11805"/>
    </row>
    <row r="11806" spans="1:1" x14ac:dyDescent="0.3">
      <c r="A11806"/>
    </row>
    <row r="11807" spans="1:1" x14ac:dyDescent="0.3">
      <c r="A11807"/>
    </row>
    <row r="11808" spans="1:1" x14ac:dyDescent="0.3">
      <c r="A11808"/>
    </row>
    <row r="11809" spans="1:1" x14ac:dyDescent="0.3">
      <c r="A11809"/>
    </row>
    <row r="11810" spans="1:1" x14ac:dyDescent="0.3">
      <c r="A11810"/>
    </row>
    <row r="11811" spans="1:1" x14ac:dyDescent="0.3">
      <c r="A11811"/>
    </row>
    <row r="11812" spans="1:1" x14ac:dyDescent="0.3">
      <c r="A11812"/>
    </row>
    <row r="11813" spans="1:1" x14ac:dyDescent="0.3">
      <c r="A11813"/>
    </row>
    <row r="11814" spans="1:1" x14ac:dyDescent="0.3">
      <c r="A11814"/>
    </row>
    <row r="11815" spans="1:1" x14ac:dyDescent="0.3">
      <c r="A11815"/>
    </row>
    <row r="11816" spans="1:1" x14ac:dyDescent="0.3">
      <c r="A11816"/>
    </row>
    <row r="11817" spans="1:1" x14ac:dyDescent="0.3">
      <c r="A11817"/>
    </row>
    <row r="11818" spans="1:1" x14ac:dyDescent="0.3">
      <c r="A11818"/>
    </row>
    <row r="11819" spans="1:1" x14ac:dyDescent="0.3">
      <c r="A11819"/>
    </row>
    <row r="11820" spans="1:1" x14ac:dyDescent="0.3">
      <c r="A11820"/>
    </row>
    <row r="11821" spans="1:1" x14ac:dyDescent="0.3">
      <c r="A11821"/>
    </row>
    <row r="11822" spans="1:1" x14ac:dyDescent="0.3">
      <c r="A11822"/>
    </row>
    <row r="11823" spans="1:1" x14ac:dyDescent="0.3">
      <c r="A11823"/>
    </row>
    <row r="11824" spans="1:1" x14ac:dyDescent="0.3">
      <c r="A11824"/>
    </row>
    <row r="11825" spans="1:1" x14ac:dyDescent="0.3">
      <c r="A11825"/>
    </row>
    <row r="11826" spans="1:1" x14ac:dyDescent="0.3">
      <c r="A11826"/>
    </row>
    <row r="11827" spans="1:1" x14ac:dyDescent="0.3">
      <c r="A11827"/>
    </row>
    <row r="11828" spans="1:1" x14ac:dyDescent="0.3">
      <c r="A11828"/>
    </row>
    <row r="11829" spans="1:1" x14ac:dyDescent="0.3">
      <c r="A11829"/>
    </row>
    <row r="11830" spans="1:1" x14ac:dyDescent="0.3">
      <c r="A11830"/>
    </row>
    <row r="11831" spans="1:1" x14ac:dyDescent="0.3">
      <c r="A11831"/>
    </row>
    <row r="11832" spans="1:1" x14ac:dyDescent="0.3">
      <c r="A11832"/>
    </row>
    <row r="11833" spans="1:1" x14ac:dyDescent="0.3">
      <c r="A11833"/>
    </row>
    <row r="11834" spans="1:1" x14ac:dyDescent="0.3">
      <c r="A11834"/>
    </row>
    <row r="11835" spans="1:1" x14ac:dyDescent="0.3">
      <c r="A11835"/>
    </row>
    <row r="11836" spans="1:1" x14ac:dyDescent="0.3">
      <c r="A11836"/>
    </row>
    <row r="11837" spans="1:1" x14ac:dyDescent="0.3">
      <c r="A11837"/>
    </row>
    <row r="11838" spans="1:1" x14ac:dyDescent="0.3">
      <c r="A11838"/>
    </row>
    <row r="11839" spans="1:1" x14ac:dyDescent="0.3">
      <c r="A11839"/>
    </row>
    <row r="11840" spans="1:1" x14ac:dyDescent="0.3">
      <c r="A11840"/>
    </row>
    <row r="11841" spans="1:1" x14ac:dyDescent="0.3">
      <c r="A11841"/>
    </row>
    <row r="11842" spans="1:1" x14ac:dyDescent="0.3">
      <c r="A11842"/>
    </row>
    <row r="11843" spans="1:1" x14ac:dyDescent="0.3">
      <c r="A11843"/>
    </row>
    <row r="11844" spans="1:1" x14ac:dyDescent="0.3">
      <c r="A11844"/>
    </row>
    <row r="11845" spans="1:1" x14ac:dyDescent="0.3">
      <c r="A11845"/>
    </row>
    <row r="11846" spans="1:1" x14ac:dyDescent="0.3">
      <c r="A11846"/>
    </row>
    <row r="11847" spans="1:1" x14ac:dyDescent="0.3">
      <c r="A11847"/>
    </row>
    <row r="11848" spans="1:1" x14ac:dyDescent="0.3">
      <c r="A11848"/>
    </row>
    <row r="11849" spans="1:1" x14ac:dyDescent="0.3">
      <c r="A11849"/>
    </row>
    <row r="11850" spans="1:1" x14ac:dyDescent="0.3">
      <c r="A11850"/>
    </row>
    <row r="11851" spans="1:1" x14ac:dyDescent="0.3">
      <c r="A11851"/>
    </row>
    <row r="11852" spans="1:1" x14ac:dyDescent="0.3">
      <c r="A11852"/>
    </row>
    <row r="11853" spans="1:1" x14ac:dyDescent="0.3">
      <c r="A11853"/>
    </row>
    <row r="11854" spans="1:1" x14ac:dyDescent="0.3">
      <c r="A11854"/>
    </row>
    <row r="11855" spans="1:1" x14ac:dyDescent="0.3">
      <c r="A11855"/>
    </row>
    <row r="11856" spans="1:1" x14ac:dyDescent="0.3">
      <c r="A11856"/>
    </row>
    <row r="11857" spans="1:1" x14ac:dyDescent="0.3">
      <c r="A11857"/>
    </row>
    <row r="11858" spans="1:1" x14ac:dyDescent="0.3">
      <c r="A11858"/>
    </row>
    <row r="11859" spans="1:1" x14ac:dyDescent="0.3">
      <c r="A11859"/>
    </row>
    <row r="11860" spans="1:1" x14ac:dyDescent="0.3">
      <c r="A11860"/>
    </row>
    <row r="11861" spans="1:1" x14ac:dyDescent="0.3">
      <c r="A11861"/>
    </row>
    <row r="11862" spans="1:1" x14ac:dyDescent="0.3">
      <c r="A11862"/>
    </row>
    <row r="11863" spans="1:1" x14ac:dyDescent="0.3">
      <c r="A11863"/>
    </row>
    <row r="11864" spans="1:1" x14ac:dyDescent="0.3">
      <c r="A11864"/>
    </row>
    <row r="11865" spans="1:1" x14ac:dyDescent="0.3">
      <c r="A11865"/>
    </row>
    <row r="11866" spans="1:1" x14ac:dyDescent="0.3">
      <c r="A11866"/>
    </row>
    <row r="11867" spans="1:1" x14ac:dyDescent="0.3">
      <c r="A11867"/>
    </row>
    <row r="11868" spans="1:1" x14ac:dyDescent="0.3">
      <c r="A11868"/>
    </row>
    <row r="11869" spans="1:1" x14ac:dyDescent="0.3">
      <c r="A11869"/>
    </row>
    <row r="11870" spans="1:1" x14ac:dyDescent="0.3">
      <c r="A11870"/>
    </row>
    <row r="11871" spans="1:1" x14ac:dyDescent="0.3">
      <c r="A11871"/>
    </row>
    <row r="11872" spans="1:1" x14ac:dyDescent="0.3">
      <c r="A11872"/>
    </row>
    <row r="11873" spans="1:1" x14ac:dyDescent="0.3">
      <c r="A11873"/>
    </row>
    <row r="11874" spans="1:1" x14ac:dyDescent="0.3">
      <c r="A11874"/>
    </row>
    <row r="11875" spans="1:1" x14ac:dyDescent="0.3">
      <c r="A11875"/>
    </row>
    <row r="11876" spans="1:1" x14ac:dyDescent="0.3">
      <c r="A11876"/>
    </row>
    <row r="11877" spans="1:1" x14ac:dyDescent="0.3">
      <c r="A11877"/>
    </row>
    <row r="11878" spans="1:1" x14ac:dyDescent="0.3">
      <c r="A11878"/>
    </row>
    <row r="11879" spans="1:1" x14ac:dyDescent="0.3">
      <c r="A11879"/>
    </row>
    <row r="11880" spans="1:1" x14ac:dyDescent="0.3">
      <c r="A11880"/>
    </row>
    <row r="11881" spans="1:1" x14ac:dyDescent="0.3">
      <c r="A11881"/>
    </row>
    <row r="11882" spans="1:1" x14ac:dyDescent="0.3">
      <c r="A11882"/>
    </row>
    <row r="11883" spans="1:1" x14ac:dyDescent="0.3">
      <c r="A11883"/>
    </row>
    <row r="11884" spans="1:1" x14ac:dyDescent="0.3">
      <c r="A11884"/>
    </row>
    <row r="11885" spans="1:1" x14ac:dyDescent="0.3">
      <c r="A11885"/>
    </row>
    <row r="11886" spans="1:1" x14ac:dyDescent="0.3">
      <c r="A11886"/>
    </row>
    <row r="11887" spans="1:1" x14ac:dyDescent="0.3">
      <c r="A11887"/>
    </row>
    <row r="11888" spans="1:1" x14ac:dyDescent="0.3">
      <c r="A11888"/>
    </row>
    <row r="11889" spans="1:1" x14ac:dyDescent="0.3">
      <c r="A11889"/>
    </row>
    <row r="11890" spans="1:1" x14ac:dyDescent="0.3">
      <c r="A11890"/>
    </row>
    <row r="11891" spans="1:1" x14ac:dyDescent="0.3">
      <c r="A11891"/>
    </row>
    <row r="11892" spans="1:1" x14ac:dyDescent="0.3">
      <c r="A11892"/>
    </row>
    <row r="11893" spans="1:1" x14ac:dyDescent="0.3">
      <c r="A11893"/>
    </row>
    <row r="11894" spans="1:1" x14ac:dyDescent="0.3">
      <c r="A11894"/>
    </row>
    <row r="11895" spans="1:1" x14ac:dyDescent="0.3">
      <c r="A11895"/>
    </row>
    <row r="11896" spans="1:1" x14ac:dyDescent="0.3">
      <c r="A11896"/>
    </row>
    <row r="11897" spans="1:1" x14ac:dyDescent="0.3">
      <c r="A11897"/>
    </row>
    <row r="11898" spans="1:1" x14ac:dyDescent="0.3">
      <c r="A11898"/>
    </row>
    <row r="11899" spans="1:1" x14ac:dyDescent="0.3">
      <c r="A11899"/>
    </row>
    <row r="11900" spans="1:1" x14ac:dyDescent="0.3">
      <c r="A11900"/>
    </row>
    <row r="11901" spans="1:1" x14ac:dyDescent="0.3">
      <c r="A11901"/>
    </row>
    <row r="11902" spans="1:1" x14ac:dyDescent="0.3">
      <c r="A11902"/>
    </row>
    <row r="11903" spans="1:1" x14ac:dyDescent="0.3">
      <c r="A11903"/>
    </row>
    <row r="11904" spans="1:1" x14ac:dyDescent="0.3">
      <c r="A11904"/>
    </row>
    <row r="11905" spans="1:1" x14ac:dyDescent="0.3">
      <c r="A11905"/>
    </row>
    <row r="11906" spans="1:1" x14ac:dyDescent="0.3">
      <c r="A11906"/>
    </row>
    <row r="11907" spans="1:1" x14ac:dyDescent="0.3">
      <c r="A11907"/>
    </row>
    <row r="11908" spans="1:1" x14ac:dyDescent="0.3">
      <c r="A11908"/>
    </row>
    <row r="11909" spans="1:1" x14ac:dyDescent="0.3">
      <c r="A11909"/>
    </row>
    <row r="11910" spans="1:1" x14ac:dyDescent="0.3">
      <c r="A11910"/>
    </row>
    <row r="11911" spans="1:1" x14ac:dyDescent="0.3">
      <c r="A11911"/>
    </row>
    <row r="11912" spans="1:1" x14ac:dyDescent="0.3">
      <c r="A11912"/>
    </row>
    <row r="11913" spans="1:1" x14ac:dyDescent="0.3">
      <c r="A11913"/>
    </row>
    <row r="11914" spans="1:1" x14ac:dyDescent="0.3">
      <c r="A11914"/>
    </row>
    <row r="11915" spans="1:1" x14ac:dyDescent="0.3">
      <c r="A11915"/>
    </row>
    <row r="11916" spans="1:1" x14ac:dyDescent="0.3">
      <c r="A11916"/>
    </row>
    <row r="11917" spans="1:1" x14ac:dyDescent="0.3">
      <c r="A11917"/>
    </row>
    <row r="11918" spans="1:1" x14ac:dyDescent="0.3">
      <c r="A11918"/>
    </row>
    <row r="11919" spans="1:1" x14ac:dyDescent="0.3">
      <c r="A11919"/>
    </row>
    <row r="11920" spans="1:1" x14ac:dyDescent="0.3">
      <c r="A11920"/>
    </row>
    <row r="11921" spans="1:1" x14ac:dyDescent="0.3">
      <c r="A11921"/>
    </row>
    <row r="11922" spans="1:1" x14ac:dyDescent="0.3">
      <c r="A11922"/>
    </row>
    <row r="11923" spans="1:1" x14ac:dyDescent="0.3">
      <c r="A11923"/>
    </row>
    <row r="11924" spans="1:1" x14ac:dyDescent="0.3">
      <c r="A11924"/>
    </row>
    <row r="11925" spans="1:1" x14ac:dyDescent="0.3">
      <c r="A11925"/>
    </row>
    <row r="11926" spans="1:1" x14ac:dyDescent="0.3">
      <c r="A11926"/>
    </row>
    <row r="11927" spans="1:1" x14ac:dyDescent="0.3">
      <c r="A11927"/>
    </row>
    <row r="11928" spans="1:1" x14ac:dyDescent="0.3">
      <c r="A11928"/>
    </row>
    <row r="11929" spans="1:1" x14ac:dyDescent="0.3">
      <c r="A11929"/>
    </row>
    <row r="11930" spans="1:1" x14ac:dyDescent="0.3">
      <c r="A11930"/>
    </row>
    <row r="11931" spans="1:1" x14ac:dyDescent="0.3">
      <c r="A11931"/>
    </row>
    <row r="11932" spans="1:1" x14ac:dyDescent="0.3">
      <c r="A11932"/>
    </row>
    <row r="11933" spans="1:1" x14ac:dyDescent="0.3">
      <c r="A11933"/>
    </row>
    <row r="11934" spans="1:1" x14ac:dyDescent="0.3">
      <c r="A11934"/>
    </row>
    <row r="11935" spans="1:1" x14ac:dyDescent="0.3">
      <c r="A11935"/>
    </row>
    <row r="11936" spans="1:1" x14ac:dyDescent="0.3">
      <c r="A11936"/>
    </row>
    <row r="11937" spans="1:1" x14ac:dyDescent="0.3">
      <c r="A11937"/>
    </row>
    <row r="11938" spans="1:1" x14ac:dyDescent="0.3">
      <c r="A11938"/>
    </row>
    <row r="11939" spans="1:1" x14ac:dyDescent="0.3">
      <c r="A11939"/>
    </row>
    <row r="11940" spans="1:1" x14ac:dyDescent="0.3">
      <c r="A11940"/>
    </row>
    <row r="11941" spans="1:1" x14ac:dyDescent="0.3">
      <c r="A11941"/>
    </row>
    <row r="11942" spans="1:1" x14ac:dyDescent="0.3">
      <c r="A11942"/>
    </row>
    <row r="11943" spans="1:1" x14ac:dyDescent="0.3">
      <c r="A11943"/>
    </row>
    <row r="11944" spans="1:1" x14ac:dyDescent="0.3">
      <c r="A11944"/>
    </row>
    <row r="11945" spans="1:1" x14ac:dyDescent="0.3">
      <c r="A11945"/>
    </row>
    <row r="11946" spans="1:1" x14ac:dyDescent="0.3">
      <c r="A11946"/>
    </row>
    <row r="11947" spans="1:1" x14ac:dyDescent="0.3">
      <c r="A11947"/>
    </row>
    <row r="11948" spans="1:1" x14ac:dyDescent="0.3">
      <c r="A11948"/>
    </row>
    <row r="11949" spans="1:1" x14ac:dyDescent="0.3">
      <c r="A11949"/>
    </row>
    <row r="11950" spans="1:1" x14ac:dyDescent="0.3">
      <c r="A11950"/>
    </row>
    <row r="11951" spans="1:1" x14ac:dyDescent="0.3">
      <c r="A11951"/>
    </row>
    <row r="11952" spans="1:1" x14ac:dyDescent="0.3">
      <c r="A11952"/>
    </row>
    <row r="11953" spans="1:1" x14ac:dyDescent="0.3">
      <c r="A11953"/>
    </row>
    <row r="11954" spans="1:1" x14ac:dyDescent="0.3">
      <c r="A11954"/>
    </row>
    <row r="11955" spans="1:1" x14ac:dyDescent="0.3">
      <c r="A11955"/>
    </row>
    <row r="11956" spans="1:1" x14ac:dyDescent="0.3">
      <c r="A11956"/>
    </row>
    <row r="11957" spans="1:1" x14ac:dyDescent="0.3">
      <c r="A11957"/>
    </row>
    <row r="11958" spans="1:1" x14ac:dyDescent="0.3">
      <c r="A11958"/>
    </row>
    <row r="11959" spans="1:1" x14ac:dyDescent="0.3">
      <c r="A11959"/>
    </row>
    <row r="11960" spans="1:1" x14ac:dyDescent="0.3">
      <c r="A11960"/>
    </row>
    <row r="11961" spans="1:1" x14ac:dyDescent="0.3">
      <c r="A11961"/>
    </row>
    <row r="11962" spans="1:1" x14ac:dyDescent="0.3">
      <c r="A11962"/>
    </row>
    <row r="11963" spans="1:1" x14ac:dyDescent="0.3">
      <c r="A11963"/>
    </row>
    <row r="11964" spans="1:1" x14ac:dyDescent="0.3">
      <c r="A11964"/>
    </row>
    <row r="11965" spans="1:1" x14ac:dyDescent="0.3">
      <c r="A11965"/>
    </row>
    <row r="11966" spans="1:1" x14ac:dyDescent="0.3">
      <c r="A11966"/>
    </row>
    <row r="11967" spans="1:1" x14ac:dyDescent="0.3">
      <c r="A11967"/>
    </row>
    <row r="11968" spans="1:1" x14ac:dyDescent="0.3">
      <c r="A11968"/>
    </row>
    <row r="11969" spans="1:1" x14ac:dyDescent="0.3">
      <c r="A11969"/>
    </row>
    <row r="11970" spans="1:1" x14ac:dyDescent="0.3">
      <c r="A11970"/>
    </row>
    <row r="11971" spans="1:1" x14ac:dyDescent="0.3">
      <c r="A11971"/>
    </row>
    <row r="11972" spans="1:1" x14ac:dyDescent="0.3">
      <c r="A11972"/>
    </row>
    <row r="11973" spans="1:1" x14ac:dyDescent="0.3">
      <c r="A11973"/>
    </row>
    <row r="11974" spans="1:1" x14ac:dyDescent="0.3">
      <c r="A11974"/>
    </row>
    <row r="11975" spans="1:1" x14ac:dyDescent="0.3">
      <c r="A11975"/>
    </row>
    <row r="11976" spans="1:1" x14ac:dyDescent="0.3">
      <c r="A11976"/>
    </row>
    <row r="11977" spans="1:1" x14ac:dyDescent="0.3">
      <c r="A11977"/>
    </row>
    <row r="11978" spans="1:1" x14ac:dyDescent="0.3">
      <c r="A11978"/>
    </row>
    <row r="11979" spans="1:1" x14ac:dyDescent="0.3">
      <c r="A11979"/>
    </row>
    <row r="11980" spans="1:1" x14ac:dyDescent="0.3">
      <c r="A11980"/>
    </row>
    <row r="11981" spans="1:1" x14ac:dyDescent="0.3">
      <c r="A11981"/>
    </row>
    <row r="11982" spans="1:1" x14ac:dyDescent="0.3">
      <c r="A11982"/>
    </row>
    <row r="11983" spans="1:1" x14ac:dyDescent="0.3">
      <c r="A11983"/>
    </row>
    <row r="11984" spans="1:1" x14ac:dyDescent="0.3">
      <c r="A11984"/>
    </row>
    <row r="11985" spans="1:1" x14ac:dyDescent="0.3">
      <c r="A11985"/>
    </row>
    <row r="11986" spans="1:1" x14ac:dyDescent="0.3">
      <c r="A11986"/>
    </row>
    <row r="11987" spans="1:1" x14ac:dyDescent="0.3">
      <c r="A11987"/>
    </row>
    <row r="11988" spans="1:1" x14ac:dyDescent="0.3">
      <c r="A11988"/>
    </row>
    <row r="11989" spans="1:1" x14ac:dyDescent="0.3">
      <c r="A11989"/>
    </row>
    <row r="11990" spans="1:1" x14ac:dyDescent="0.3">
      <c r="A11990"/>
    </row>
    <row r="11991" spans="1:1" x14ac:dyDescent="0.3">
      <c r="A11991"/>
    </row>
    <row r="11992" spans="1:1" x14ac:dyDescent="0.3">
      <c r="A11992"/>
    </row>
    <row r="11993" spans="1:1" x14ac:dyDescent="0.3">
      <c r="A11993"/>
    </row>
    <row r="11994" spans="1:1" x14ac:dyDescent="0.3">
      <c r="A11994"/>
    </row>
    <row r="11995" spans="1:1" x14ac:dyDescent="0.3">
      <c r="A11995"/>
    </row>
    <row r="11996" spans="1:1" x14ac:dyDescent="0.3">
      <c r="A11996"/>
    </row>
    <row r="11997" spans="1:1" x14ac:dyDescent="0.3">
      <c r="A11997"/>
    </row>
    <row r="11998" spans="1:1" x14ac:dyDescent="0.3">
      <c r="A11998"/>
    </row>
    <row r="11999" spans="1:1" x14ac:dyDescent="0.3">
      <c r="A11999"/>
    </row>
    <row r="12000" spans="1:1" x14ac:dyDescent="0.3">
      <c r="A12000"/>
    </row>
    <row r="12001" spans="1:1" x14ac:dyDescent="0.3">
      <c r="A12001"/>
    </row>
    <row r="12002" spans="1:1" x14ac:dyDescent="0.3">
      <c r="A12002"/>
    </row>
    <row r="12003" spans="1:1" x14ac:dyDescent="0.3">
      <c r="A12003"/>
    </row>
    <row r="12004" spans="1:1" x14ac:dyDescent="0.3">
      <c r="A12004"/>
    </row>
    <row r="12005" spans="1:1" x14ac:dyDescent="0.3">
      <c r="A12005"/>
    </row>
    <row r="12006" spans="1:1" x14ac:dyDescent="0.3">
      <c r="A12006"/>
    </row>
    <row r="12007" spans="1:1" x14ac:dyDescent="0.3">
      <c r="A12007"/>
    </row>
    <row r="12008" spans="1:1" x14ac:dyDescent="0.3">
      <c r="A12008"/>
    </row>
    <row r="12009" spans="1:1" x14ac:dyDescent="0.3">
      <c r="A12009"/>
    </row>
    <row r="12010" spans="1:1" x14ac:dyDescent="0.3">
      <c r="A12010"/>
    </row>
    <row r="12011" spans="1:1" x14ac:dyDescent="0.3">
      <c r="A12011"/>
    </row>
    <row r="12012" spans="1:1" x14ac:dyDescent="0.3">
      <c r="A12012"/>
    </row>
    <row r="12013" spans="1:1" x14ac:dyDescent="0.3">
      <c r="A12013"/>
    </row>
    <row r="12014" spans="1:1" x14ac:dyDescent="0.3">
      <c r="A12014"/>
    </row>
    <row r="12015" spans="1:1" x14ac:dyDescent="0.3">
      <c r="A12015"/>
    </row>
    <row r="12016" spans="1:1" x14ac:dyDescent="0.3">
      <c r="A12016"/>
    </row>
    <row r="12017" spans="1:1" x14ac:dyDescent="0.3">
      <c r="A12017"/>
    </row>
    <row r="12018" spans="1:1" x14ac:dyDescent="0.3">
      <c r="A12018"/>
    </row>
    <row r="12019" spans="1:1" x14ac:dyDescent="0.3">
      <c r="A12019"/>
    </row>
    <row r="12020" spans="1:1" x14ac:dyDescent="0.3">
      <c r="A12020"/>
    </row>
    <row r="12021" spans="1:1" x14ac:dyDescent="0.3">
      <c r="A12021"/>
    </row>
    <row r="12022" spans="1:1" x14ac:dyDescent="0.3">
      <c r="A12022"/>
    </row>
    <row r="12023" spans="1:1" x14ac:dyDescent="0.3">
      <c r="A12023"/>
    </row>
    <row r="12024" spans="1:1" x14ac:dyDescent="0.3">
      <c r="A12024"/>
    </row>
    <row r="12025" spans="1:1" x14ac:dyDescent="0.3">
      <c r="A12025"/>
    </row>
    <row r="12026" spans="1:1" x14ac:dyDescent="0.3">
      <c r="A12026"/>
    </row>
    <row r="12027" spans="1:1" x14ac:dyDescent="0.3">
      <c r="A12027"/>
    </row>
    <row r="12028" spans="1:1" x14ac:dyDescent="0.3">
      <c r="A12028"/>
    </row>
    <row r="12029" spans="1:1" x14ac:dyDescent="0.3">
      <c r="A12029"/>
    </row>
    <row r="12030" spans="1:1" x14ac:dyDescent="0.3">
      <c r="A12030"/>
    </row>
    <row r="12031" spans="1:1" x14ac:dyDescent="0.3">
      <c r="A12031"/>
    </row>
    <row r="12032" spans="1:1" x14ac:dyDescent="0.3">
      <c r="A12032"/>
    </row>
    <row r="12033" spans="1:1" x14ac:dyDescent="0.3">
      <c r="A12033"/>
    </row>
    <row r="12034" spans="1:1" x14ac:dyDescent="0.3">
      <c r="A12034"/>
    </row>
    <row r="12035" spans="1:1" x14ac:dyDescent="0.3">
      <c r="A12035"/>
    </row>
    <row r="12036" spans="1:1" x14ac:dyDescent="0.3">
      <c r="A12036"/>
    </row>
    <row r="12037" spans="1:1" x14ac:dyDescent="0.3">
      <c r="A12037"/>
    </row>
    <row r="12038" spans="1:1" x14ac:dyDescent="0.3">
      <c r="A12038"/>
    </row>
    <row r="12039" spans="1:1" x14ac:dyDescent="0.3">
      <c r="A12039"/>
    </row>
    <row r="12040" spans="1:1" x14ac:dyDescent="0.3">
      <c r="A12040"/>
    </row>
    <row r="12041" spans="1:1" x14ac:dyDescent="0.3">
      <c r="A12041"/>
    </row>
    <row r="12042" spans="1:1" x14ac:dyDescent="0.3">
      <c r="A12042"/>
    </row>
    <row r="12043" spans="1:1" x14ac:dyDescent="0.3">
      <c r="A12043"/>
    </row>
    <row r="12044" spans="1:1" x14ac:dyDescent="0.3">
      <c r="A12044"/>
    </row>
    <row r="12045" spans="1:1" x14ac:dyDescent="0.3">
      <c r="A12045"/>
    </row>
    <row r="12046" spans="1:1" x14ac:dyDescent="0.3">
      <c r="A12046"/>
    </row>
    <row r="12047" spans="1:1" x14ac:dyDescent="0.3">
      <c r="A12047"/>
    </row>
    <row r="12048" spans="1:1" x14ac:dyDescent="0.3">
      <c r="A12048"/>
    </row>
    <row r="12049" spans="1:1" x14ac:dyDescent="0.3">
      <c r="A12049"/>
    </row>
    <row r="12050" spans="1:1" x14ac:dyDescent="0.3">
      <c r="A12050"/>
    </row>
    <row r="12051" spans="1:1" x14ac:dyDescent="0.3">
      <c r="A12051"/>
    </row>
    <row r="12052" spans="1:1" x14ac:dyDescent="0.3">
      <c r="A12052"/>
    </row>
    <row r="12053" spans="1:1" x14ac:dyDescent="0.3">
      <c r="A12053"/>
    </row>
    <row r="12054" spans="1:1" x14ac:dyDescent="0.3">
      <c r="A12054"/>
    </row>
    <row r="12055" spans="1:1" x14ac:dyDescent="0.3">
      <c r="A12055"/>
    </row>
    <row r="12056" spans="1:1" x14ac:dyDescent="0.3">
      <c r="A12056"/>
    </row>
    <row r="12057" spans="1:1" x14ac:dyDescent="0.3">
      <c r="A12057"/>
    </row>
    <row r="12058" spans="1:1" x14ac:dyDescent="0.3">
      <c r="A12058"/>
    </row>
    <row r="12059" spans="1:1" x14ac:dyDescent="0.3">
      <c r="A12059"/>
    </row>
    <row r="12060" spans="1:1" x14ac:dyDescent="0.3">
      <c r="A12060"/>
    </row>
    <row r="12061" spans="1:1" x14ac:dyDescent="0.3">
      <c r="A12061"/>
    </row>
    <row r="12062" spans="1:1" x14ac:dyDescent="0.3">
      <c r="A12062"/>
    </row>
    <row r="12063" spans="1:1" x14ac:dyDescent="0.3">
      <c r="A12063"/>
    </row>
    <row r="12064" spans="1:1" x14ac:dyDescent="0.3">
      <c r="A12064"/>
    </row>
    <row r="12065" spans="1:1" x14ac:dyDescent="0.3">
      <c r="A12065"/>
    </row>
    <row r="12066" spans="1:1" x14ac:dyDescent="0.3">
      <c r="A12066"/>
    </row>
    <row r="12067" spans="1:1" x14ac:dyDescent="0.3">
      <c r="A12067"/>
    </row>
    <row r="12068" spans="1:1" x14ac:dyDescent="0.3">
      <c r="A12068"/>
    </row>
    <row r="12069" spans="1:1" x14ac:dyDescent="0.3">
      <c r="A12069"/>
    </row>
    <row r="12070" spans="1:1" x14ac:dyDescent="0.3">
      <c r="A12070"/>
    </row>
    <row r="12071" spans="1:1" x14ac:dyDescent="0.3">
      <c r="A12071"/>
    </row>
    <row r="12072" spans="1:1" x14ac:dyDescent="0.3">
      <c r="A12072"/>
    </row>
    <row r="12073" spans="1:1" x14ac:dyDescent="0.3">
      <c r="A12073"/>
    </row>
    <row r="12074" spans="1:1" x14ac:dyDescent="0.3">
      <c r="A12074"/>
    </row>
    <row r="12075" spans="1:1" x14ac:dyDescent="0.3">
      <c r="A12075"/>
    </row>
    <row r="12076" spans="1:1" x14ac:dyDescent="0.3">
      <c r="A12076"/>
    </row>
    <row r="12077" spans="1:1" x14ac:dyDescent="0.3">
      <c r="A12077"/>
    </row>
    <row r="12078" spans="1:1" x14ac:dyDescent="0.3">
      <c r="A12078"/>
    </row>
    <row r="12079" spans="1:1" x14ac:dyDescent="0.3">
      <c r="A12079"/>
    </row>
    <row r="12080" spans="1:1" x14ac:dyDescent="0.3">
      <c r="A12080"/>
    </row>
    <row r="12081" spans="1:1" x14ac:dyDescent="0.3">
      <c r="A12081"/>
    </row>
    <row r="12082" spans="1:1" x14ac:dyDescent="0.3">
      <c r="A12082"/>
    </row>
    <row r="12083" spans="1:1" x14ac:dyDescent="0.3">
      <c r="A12083"/>
    </row>
    <row r="12084" spans="1:1" x14ac:dyDescent="0.3">
      <c r="A12084"/>
    </row>
    <row r="12085" spans="1:1" x14ac:dyDescent="0.3">
      <c r="A12085"/>
    </row>
    <row r="12086" spans="1:1" x14ac:dyDescent="0.3">
      <c r="A12086"/>
    </row>
    <row r="12087" spans="1:1" x14ac:dyDescent="0.3">
      <c r="A12087"/>
    </row>
    <row r="12088" spans="1:1" x14ac:dyDescent="0.3">
      <c r="A12088"/>
    </row>
    <row r="12089" spans="1:1" x14ac:dyDescent="0.3">
      <c r="A12089"/>
    </row>
    <row r="12090" spans="1:1" x14ac:dyDescent="0.3">
      <c r="A12090"/>
    </row>
    <row r="12091" spans="1:1" x14ac:dyDescent="0.3">
      <c r="A12091"/>
    </row>
    <row r="12092" spans="1:1" x14ac:dyDescent="0.3">
      <c r="A12092"/>
    </row>
    <row r="12093" spans="1:1" x14ac:dyDescent="0.3">
      <c r="A12093"/>
    </row>
    <row r="12094" spans="1:1" x14ac:dyDescent="0.3">
      <c r="A12094"/>
    </row>
    <row r="12095" spans="1:1" x14ac:dyDescent="0.3">
      <c r="A12095"/>
    </row>
    <row r="12096" spans="1:1" x14ac:dyDescent="0.3">
      <c r="A12096"/>
    </row>
    <row r="12097" spans="1:1" x14ac:dyDescent="0.3">
      <c r="A12097"/>
    </row>
    <row r="12098" spans="1:1" x14ac:dyDescent="0.3">
      <c r="A12098"/>
    </row>
    <row r="12099" spans="1:1" x14ac:dyDescent="0.3">
      <c r="A12099"/>
    </row>
    <row r="12100" spans="1:1" x14ac:dyDescent="0.3">
      <c r="A12100"/>
    </row>
    <row r="12101" spans="1:1" x14ac:dyDescent="0.3">
      <c r="A12101"/>
    </row>
    <row r="12102" spans="1:1" x14ac:dyDescent="0.3">
      <c r="A12102"/>
    </row>
    <row r="12103" spans="1:1" x14ac:dyDescent="0.3">
      <c r="A12103"/>
    </row>
    <row r="12104" spans="1:1" x14ac:dyDescent="0.3">
      <c r="A12104"/>
    </row>
    <row r="12105" spans="1:1" x14ac:dyDescent="0.3">
      <c r="A12105"/>
    </row>
    <row r="12106" spans="1:1" x14ac:dyDescent="0.3">
      <c r="A12106"/>
    </row>
    <row r="12107" spans="1:1" x14ac:dyDescent="0.3">
      <c r="A12107"/>
    </row>
    <row r="12108" spans="1:1" x14ac:dyDescent="0.3">
      <c r="A12108"/>
    </row>
    <row r="12109" spans="1:1" x14ac:dyDescent="0.3">
      <c r="A12109"/>
    </row>
    <row r="12110" spans="1:1" x14ac:dyDescent="0.3">
      <c r="A12110"/>
    </row>
    <row r="12111" spans="1:1" x14ac:dyDescent="0.3">
      <c r="A12111"/>
    </row>
    <row r="12112" spans="1:1" x14ac:dyDescent="0.3">
      <c r="A12112"/>
    </row>
    <row r="12113" spans="1:1" x14ac:dyDescent="0.3">
      <c r="A12113"/>
    </row>
    <row r="12114" spans="1:1" x14ac:dyDescent="0.3">
      <c r="A12114"/>
    </row>
    <row r="12115" spans="1:1" x14ac:dyDescent="0.3">
      <c r="A12115"/>
    </row>
    <row r="12116" spans="1:1" x14ac:dyDescent="0.3">
      <c r="A12116"/>
    </row>
    <row r="12117" spans="1:1" x14ac:dyDescent="0.3">
      <c r="A12117"/>
    </row>
    <row r="12118" spans="1:1" x14ac:dyDescent="0.3">
      <c r="A12118"/>
    </row>
    <row r="12119" spans="1:1" x14ac:dyDescent="0.3">
      <c r="A12119"/>
    </row>
    <row r="12120" spans="1:1" x14ac:dyDescent="0.3">
      <c r="A12120"/>
    </row>
    <row r="12121" spans="1:1" x14ac:dyDescent="0.3">
      <c r="A12121"/>
    </row>
    <row r="12122" spans="1:1" x14ac:dyDescent="0.3">
      <c r="A12122"/>
    </row>
    <row r="12123" spans="1:1" x14ac:dyDescent="0.3">
      <c r="A12123"/>
    </row>
    <row r="12124" spans="1:1" x14ac:dyDescent="0.3">
      <c r="A12124"/>
    </row>
    <row r="12125" spans="1:1" x14ac:dyDescent="0.3">
      <c r="A12125"/>
    </row>
    <row r="12126" spans="1:1" x14ac:dyDescent="0.3">
      <c r="A12126"/>
    </row>
    <row r="12127" spans="1:1" x14ac:dyDescent="0.3">
      <c r="A12127"/>
    </row>
    <row r="12128" spans="1:1" x14ac:dyDescent="0.3">
      <c r="A12128"/>
    </row>
    <row r="12129" spans="1:1" x14ac:dyDescent="0.3">
      <c r="A12129"/>
    </row>
    <row r="12130" spans="1:1" x14ac:dyDescent="0.3">
      <c r="A12130"/>
    </row>
    <row r="12131" spans="1:1" x14ac:dyDescent="0.3">
      <c r="A12131"/>
    </row>
    <row r="12132" spans="1:1" x14ac:dyDescent="0.3">
      <c r="A12132"/>
    </row>
    <row r="12133" spans="1:1" x14ac:dyDescent="0.3">
      <c r="A12133"/>
    </row>
    <row r="12134" spans="1:1" x14ac:dyDescent="0.3">
      <c r="A12134"/>
    </row>
    <row r="12135" spans="1:1" x14ac:dyDescent="0.3">
      <c r="A12135"/>
    </row>
    <row r="12136" spans="1:1" x14ac:dyDescent="0.3">
      <c r="A12136"/>
    </row>
    <row r="12137" spans="1:1" x14ac:dyDescent="0.3">
      <c r="A12137"/>
    </row>
    <row r="12138" spans="1:1" x14ac:dyDescent="0.3">
      <c r="A12138"/>
    </row>
    <row r="12139" spans="1:1" x14ac:dyDescent="0.3">
      <c r="A12139"/>
    </row>
    <row r="12140" spans="1:1" x14ac:dyDescent="0.3">
      <c r="A12140"/>
    </row>
    <row r="12141" spans="1:1" x14ac:dyDescent="0.3">
      <c r="A12141"/>
    </row>
    <row r="12142" spans="1:1" x14ac:dyDescent="0.3">
      <c r="A12142"/>
    </row>
    <row r="12143" spans="1:1" x14ac:dyDescent="0.3">
      <c r="A12143"/>
    </row>
    <row r="12144" spans="1:1" x14ac:dyDescent="0.3">
      <c r="A12144"/>
    </row>
    <row r="12145" spans="1:1" x14ac:dyDescent="0.3">
      <c r="A12145"/>
    </row>
    <row r="12146" spans="1:1" x14ac:dyDescent="0.3">
      <c r="A12146"/>
    </row>
    <row r="12147" spans="1:1" x14ac:dyDescent="0.3">
      <c r="A12147"/>
    </row>
    <row r="12148" spans="1:1" x14ac:dyDescent="0.3">
      <c r="A12148"/>
    </row>
    <row r="12149" spans="1:1" x14ac:dyDescent="0.3">
      <c r="A12149"/>
    </row>
    <row r="12150" spans="1:1" x14ac:dyDescent="0.3">
      <c r="A12150"/>
    </row>
    <row r="12151" spans="1:1" x14ac:dyDescent="0.3">
      <c r="A12151"/>
    </row>
    <row r="12152" spans="1:1" x14ac:dyDescent="0.3">
      <c r="A12152"/>
    </row>
    <row r="12153" spans="1:1" x14ac:dyDescent="0.3">
      <c r="A12153"/>
    </row>
    <row r="12154" spans="1:1" x14ac:dyDescent="0.3">
      <c r="A12154"/>
    </row>
    <row r="12155" spans="1:1" x14ac:dyDescent="0.3">
      <c r="A12155"/>
    </row>
    <row r="12156" spans="1:1" x14ac:dyDescent="0.3">
      <c r="A12156"/>
    </row>
    <row r="12157" spans="1:1" x14ac:dyDescent="0.3">
      <c r="A12157"/>
    </row>
    <row r="12158" spans="1:1" x14ac:dyDescent="0.3">
      <c r="A12158"/>
    </row>
    <row r="12159" spans="1:1" x14ac:dyDescent="0.3">
      <c r="A12159"/>
    </row>
    <row r="12160" spans="1:1" x14ac:dyDescent="0.3">
      <c r="A12160"/>
    </row>
    <row r="12161" spans="1:1" x14ac:dyDescent="0.3">
      <c r="A12161"/>
    </row>
    <row r="12162" spans="1:1" x14ac:dyDescent="0.3">
      <c r="A12162"/>
    </row>
    <row r="12163" spans="1:1" x14ac:dyDescent="0.3">
      <c r="A12163"/>
    </row>
    <row r="12164" spans="1:1" x14ac:dyDescent="0.3">
      <c r="A12164"/>
    </row>
    <row r="12165" spans="1:1" x14ac:dyDescent="0.3">
      <c r="A12165"/>
    </row>
    <row r="12166" spans="1:1" x14ac:dyDescent="0.3">
      <c r="A12166"/>
    </row>
    <row r="12167" spans="1:1" x14ac:dyDescent="0.3">
      <c r="A12167"/>
    </row>
    <row r="12168" spans="1:1" x14ac:dyDescent="0.3">
      <c r="A12168"/>
    </row>
    <row r="12169" spans="1:1" x14ac:dyDescent="0.3">
      <c r="A12169"/>
    </row>
    <row r="12170" spans="1:1" x14ac:dyDescent="0.3">
      <c r="A12170"/>
    </row>
    <row r="12171" spans="1:1" x14ac:dyDescent="0.3">
      <c r="A12171"/>
    </row>
    <row r="12172" spans="1:1" x14ac:dyDescent="0.3">
      <c r="A12172"/>
    </row>
    <row r="12173" spans="1:1" x14ac:dyDescent="0.3">
      <c r="A12173"/>
    </row>
    <row r="12174" spans="1:1" x14ac:dyDescent="0.3">
      <c r="A12174"/>
    </row>
    <row r="12175" spans="1:1" x14ac:dyDescent="0.3">
      <c r="A12175"/>
    </row>
    <row r="12176" spans="1:1" x14ac:dyDescent="0.3">
      <c r="A12176"/>
    </row>
    <row r="12177" spans="1:1" x14ac:dyDescent="0.3">
      <c r="A12177"/>
    </row>
    <row r="12178" spans="1:1" x14ac:dyDescent="0.3">
      <c r="A12178"/>
    </row>
    <row r="12179" spans="1:1" x14ac:dyDescent="0.3">
      <c r="A12179"/>
    </row>
    <row r="12180" spans="1:1" x14ac:dyDescent="0.3">
      <c r="A12180"/>
    </row>
    <row r="12181" spans="1:1" x14ac:dyDescent="0.3">
      <c r="A12181"/>
    </row>
    <row r="12182" spans="1:1" x14ac:dyDescent="0.3">
      <c r="A12182"/>
    </row>
    <row r="12183" spans="1:1" x14ac:dyDescent="0.3">
      <c r="A12183"/>
    </row>
    <row r="12184" spans="1:1" x14ac:dyDescent="0.3">
      <c r="A12184"/>
    </row>
    <row r="12185" spans="1:1" x14ac:dyDescent="0.3">
      <c r="A12185"/>
    </row>
    <row r="12186" spans="1:1" x14ac:dyDescent="0.3">
      <c r="A12186"/>
    </row>
    <row r="12187" spans="1:1" x14ac:dyDescent="0.3">
      <c r="A12187"/>
    </row>
    <row r="12188" spans="1:1" x14ac:dyDescent="0.3">
      <c r="A12188"/>
    </row>
    <row r="12189" spans="1:1" x14ac:dyDescent="0.3">
      <c r="A12189"/>
    </row>
    <row r="12190" spans="1:1" x14ac:dyDescent="0.3">
      <c r="A12190"/>
    </row>
    <row r="12191" spans="1:1" x14ac:dyDescent="0.3">
      <c r="A12191"/>
    </row>
    <row r="12192" spans="1:1" x14ac:dyDescent="0.3">
      <c r="A12192"/>
    </row>
    <row r="12193" spans="1:1" x14ac:dyDescent="0.3">
      <c r="A12193"/>
    </row>
    <row r="12194" spans="1:1" x14ac:dyDescent="0.3">
      <c r="A12194"/>
    </row>
    <row r="12195" spans="1:1" x14ac:dyDescent="0.3">
      <c r="A12195"/>
    </row>
    <row r="12196" spans="1:1" x14ac:dyDescent="0.3">
      <c r="A12196"/>
    </row>
    <row r="12197" spans="1:1" x14ac:dyDescent="0.3">
      <c r="A12197"/>
    </row>
    <row r="12198" spans="1:1" x14ac:dyDescent="0.3">
      <c r="A12198"/>
    </row>
    <row r="12199" spans="1:1" x14ac:dyDescent="0.3">
      <c r="A12199"/>
    </row>
    <row r="12200" spans="1:1" x14ac:dyDescent="0.3">
      <c r="A12200"/>
    </row>
    <row r="12201" spans="1:1" x14ac:dyDescent="0.3">
      <c r="A12201"/>
    </row>
    <row r="12202" spans="1:1" x14ac:dyDescent="0.3">
      <c r="A12202"/>
    </row>
    <row r="12203" spans="1:1" x14ac:dyDescent="0.3">
      <c r="A12203"/>
    </row>
    <row r="12204" spans="1:1" x14ac:dyDescent="0.3">
      <c r="A12204"/>
    </row>
    <row r="12205" spans="1:1" x14ac:dyDescent="0.3">
      <c r="A12205"/>
    </row>
    <row r="12206" spans="1:1" x14ac:dyDescent="0.3">
      <c r="A12206"/>
    </row>
    <row r="12207" spans="1:1" x14ac:dyDescent="0.3">
      <c r="A12207"/>
    </row>
    <row r="12208" spans="1:1" x14ac:dyDescent="0.3">
      <c r="A12208"/>
    </row>
    <row r="12209" spans="1:1" x14ac:dyDescent="0.3">
      <c r="A12209"/>
    </row>
    <row r="12210" spans="1:1" x14ac:dyDescent="0.3">
      <c r="A12210"/>
    </row>
    <row r="12211" spans="1:1" x14ac:dyDescent="0.3">
      <c r="A12211"/>
    </row>
    <row r="12212" spans="1:1" x14ac:dyDescent="0.3">
      <c r="A12212"/>
    </row>
    <row r="12213" spans="1:1" x14ac:dyDescent="0.3">
      <c r="A12213"/>
    </row>
    <row r="12214" spans="1:1" x14ac:dyDescent="0.3">
      <c r="A12214"/>
    </row>
    <row r="12215" spans="1:1" x14ac:dyDescent="0.3">
      <c r="A12215"/>
    </row>
    <row r="12216" spans="1:1" x14ac:dyDescent="0.3">
      <c r="A12216"/>
    </row>
    <row r="12217" spans="1:1" x14ac:dyDescent="0.3">
      <c r="A12217"/>
    </row>
    <row r="12218" spans="1:1" x14ac:dyDescent="0.3">
      <c r="A12218"/>
    </row>
    <row r="12219" spans="1:1" x14ac:dyDescent="0.3">
      <c r="A12219"/>
    </row>
    <row r="12220" spans="1:1" x14ac:dyDescent="0.3">
      <c r="A12220"/>
    </row>
    <row r="12221" spans="1:1" x14ac:dyDescent="0.3">
      <c r="A12221"/>
    </row>
    <row r="12222" spans="1:1" x14ac:dyDescent="0.3">
      <c r="A12222"/>
    </row>
    <row r="12223" spans="1:1" x14ac:dyDescent="0.3">
      <c r="A12223"/>
    </row>
    <row r="12224" spans="1:1" x14ac:dyDescent="0.3">
      <c r="A12224"/>
    </row>
    <row r="12225" spans="1:1" x14ac:dyDescent="0.3">
      <c r="A12225"/>
    </row>
    <row r="12226" spans="1:1" x14ac:dyDescent="0.3">
      <c r="A12226"/>
    </row>
    <row r="12227" spans="1:1" x14ac:dyDescent="0.3">
      <c r="A12227"/>
    </row>
    <row r="12228" spans="1:1" x14ac:dyDescent="0.3">
      <c r="A12228"/>
    </row>
    <row r="12229" spans="1:1" x14ac:dyDescent="0.3">
      <c r="A12229"/>
    </row>
    <row r="12230" spans="1:1" x14ac:dyDescent="0.3">
      <c r="A12230"/>
    </row>
    <row r="12231" spans="1:1" x14ac:dyDescent="0.3">
      <c r="A12231"/>
    </row>
    <row r="12232" spans="1:1" x14ac:dyDescent="0.3">
      <c r="A12232"/>
    </row>
    <row r="12233" spans="1:1" x14ac:dyDescent="0.3">
      <c r="A12233"/>
    </row>
    <row r="12234" spans="1:1" x14ac:dyDescent="0.3">
      <c r="A12234"/>
    </row>
    <row r="12235" spans="1:1" x14ac:dyDescent="0.3">
      <c r="A12235"/>
    </row>
    <row r="12236" spans="1:1" x14ac:dyDescent="0.3">
      <c r="A12236"/>
    </row>
    <row r="12237" spans="1:1" x14ac:dyDescent="0.3">
      <c r="A12237"/>
    </row>
    <row r="12238" spans="1:1" x14ac:dyDescent="0.3">
      <c r="A12238"/>
    </row>
    <row r="12239" spans="1:1" x14ac:dyDescent="0.3">
      <c r="A12239"/>
    </row>
    <row r="12240" spans="1:1" x14ac:dyDescent="0.3">
      <c r="A12240"/>
    </row>
    <row r="12241" spans="1:1" x14ac:dyDescent="0.3">
      <c r="A12241"/>
    </row>
    <row r="12242" spans="1:1" x14ac:dyDescent="0.3">
      <c r="A12242"/>
    </row>
    <row r="12243" spans="1:1" x14ac:dyDescent="0.3">
      <c r="A12243"/>
    </row>
    <row r="12244" spans="1:1" x14ac:dyDescent="0.3">
      <c r="A12244"/>
    </row>
    <row r="12245" spans="1:1" x14ac:dyDescent="0.3">
      <c r="A12245"/>
    </row>
    <row r="12246" spans="1:1" x14ac:dyDescent="0.3">
      <c r="A12246"/>
    </row>
    <row r="12247" spans="1:1" x14ac:dyDescent="0.3">
      <c r="A12247"/>
    </row>
    <row r="12248" spans="1:1" x14ac:dyDescent="0.3">
      <c r="A12248"/>
    </row>
    <row r="12249" spans="1:1" x14ac:dyDescent="0.3">
      <c r="A12249"/>
    </row>
    <row r="12250" spans="1:1" x14ac:dyDescent="0.3">
      <c r="A12250"/>
    </row>
    <row r="12251" spans="1:1" x14ac:dyDescent="0.3">
      <c r="A12251"/>
    </row>
    <row r="12252" spans="1:1" x14ac:dyDescent="0.3">
      <c r="A12252"/>
    </row>
    <row r="12253" spans="1:1" x14ac:dyDescent="0.3">
      <c r="A12253"/>
    </row>
    <row r="12254" spans="1:1" x14ac:dyDescent="0.3">
      <c r="A12254"/>
    </row>
    <row r="12255" spans="1:1" x14ac:dyDescent="0.3">
      <c r="A12255"/>
    </row>
    <row r="12256" spans="1:1" x14ac:dyDescent="0.3">
      <c r="A12256"/>
    </row>
    <row r="12257" spans="1:1" x14ac:dyDescent="0.3">
      <c r="A12257"/>
    </row>
    <row r="12258" spans="1:1" x14ac:dyDescent="0.3">
      <c r="A12258"/>
    </row>
    <row r="12259" spans="1:1" x14ac:dyDescent="0.3">
      <c r="A12259"/>
    </row>
    <row r="12260" spans="1:1" x14ac:dyDescent="0.3">
      <c r="A12260"/>
    </row>
    <row r="12261" spans="1:1" x14ac:dyDescent="0.3">
      <c r="A12261"/>
    </row>
    <row r="12262" spans="1:1" x14ac:dyDescent="0.3">
      <c r="A12262"/>
    </row>
    <row r="12263" spans="1:1" x14ac:dyDescent="0.3">
      <c r="A12263"/>
    </row>
    <row r="12264" spans="1:1" x14ac:dyDescent="0.3">
      <c r="A12264"/>
    </row>
    <row r="12265" spans="1:1" x14ac:dyDescent="0.3">
      <c r="A12265"/>
    </row>
    <row r="12266" spans="1:1" x14ac:dyDescent="0.3">
      <c r="A12266"/>
    </row>
    <row r="12267" spans="1:1" x14ac:dyDescent="0.3">
      <c r="A12267"/>
    </row>
    <row r="12268" spans="1:1" x14ac:dyDescent="0.3">
      <c r="A12268"/>
    </row>
    <row r="12269" spans="1:1" x14ac:dyDescent="0.3">
      <c r="A12269"/>
    </row>
    <row r="12270" spans="1:1" x14ac:dyDescent="0.3">
      <c r="A12270"/>
    </row>
    <row r="12271" spans="1:1" x14ac:dyDescent="0.3">
      <c r="A12271"/>
    </row>
    <row r="12272" spans="1:1" x14ac:dyDescent="0.3">
      <c r="A12272"/>
    </row>
    <row r="12273" spans="1:1" x14ac:dyDescent="0.3">
      <c r="A12273"/>
    </row>
    <row r="12274" spans="1:1" x14ac:dyDescent="0.3">
      <c r="A12274"/>
    </row>
    <row r="12275" spans="1:1" x14ac:dyDescent="0.3">
      <c r="A12275"/>
    </row>
    <row r="12276" spans="1:1" x14ac:dyDescent="0.3">
      <c r="A12276"/>
    </row>
    <row r="12277" spans="1:1" x14ac:dyDescent="0.3">
      <c r="A12277"/>
    </row>
    <row r="12278" spans="1:1" x14ac:dyDescent="0.3">
      <c r="A12278"/>
    </row>
    <row r="12279" spans="1:1" x14ac:dyDescent="0.3">
      <c r="A12279"/>
    </row>
    <row r="12280" spans="1:1" x14ac:dyDescent="0.3">
      <c r="A12280"/>
    </row>
    <row r="12281" spans="1:1" x14ac:dyDescent="0.3">
      <c r="A12281"/>
    </row>
    <row r="12282" spans="1:1" x14ac:dyDescent="0.3">
      <c r="A12282"/>
    </row>
    <row r="12283" spans="1:1" x14ac:dyDescent="0.3">
      <c r="A12283"/>
    </row>
    <row r="12284" spans="1:1" x14ac:dyDescent="0.3">
      <c r="A12284"/>
    </row>
    <row r="12285" spans="1:1" x14ac:dyDescent="0.3">
      <c r="A12285"/>
    </row>
    <row r="12286" spans="1:1" x14ac:dyDescent="0.3">
      <c r="A12286"/>
    </row>
    <row r="12287" spans="1:1" x14ac:dyDescent="0.3">
      <c r="A12287"/>
    </row>
    <row r="12288" spans="1:1" x14ac:dyDescent="0.3">
      <c r="A12288"/>
    </row>
    <row r="12289" spans="1:1" x14ac:dyDescent="0.3">
      <c r="A12289"/>
    </row>
    <row r="12290" spans="1:1" x14ac:dyDescent="0.3">
      <c r="A12290"/>
    </row>
    <row r="12291" spans="1:1" x14ac:dyDescent="0.3">
      <c r="A12291"/>
    </row>
    <row r="12292" spans="1:1" x14ac:dyDescent="0.3">
      <c r="A12292"/>
    </row>
    <row r="12293" spans="1:1" x14ac:dyDescent="0.3">
      <c r="A12293"/>
    </row>
    <row r="12294" spans="1:1" x14ac:dyDescent="0.3">
      <c r="A12294"/>
    </row>
    <row r="12295" spans="1:1" x14ac:dyDescent="0.3">
      <c r="A12295"/>
    </row>
    <row r="12296" spans="1:1" x14ac:dyDescent="0.3">
      <c r="A12296"/>
    </row>
    <row r="12297" spans="1:1" x14ac:dyDescent="0.3">
      <c r="A12297"/>
    </row>
    <row r="12298" spans="1:1" x14ac:dyDescent="0.3">
      <c r="A12298"/>
    </row>
    <row r="12299" spans="1:1" x14ac:dyDescent="0.3">
      <c r="A12299"/>
    </row>
    <row r="12300" spans="1:1" x14ac:dyDescent="0.3">
      <c r="A12300"/>
    </row>
    <row r="12301" spans="1:1" x14ac:dyDescent="0.3">
      <c r="A12301"/>
    </row>
    <row r="12302" spans="1:1" x14ac:dyDescent="0.3">
      <c r="A12302"/>
    </row>
    <row r="12303" spans="1:1" x14ac:dyDescent="0.3">
      <c r="A12303"/>
    </row>
    <row r="12304" spans="1:1" x14ac:dyDescent="0.3">
      <c r="A12304"/>
    </row>
    <row r="12305" spans="1:1" x14ac:dyDescent="0.3">
      <c r="A12305"/>
    </row>
    <row r="12306" spans="1:1" x14ac:dyDescent="0.3">
      <c r="A12306"/>
    </row>
    <row r="12307" spans="1:1" x14ac:dyDescent="0.3">
      <c r="A12307"/>
    </row>
    <row r="12308" spans="1:1" x14ac:dyDescent="0.3">
      <c r="A12308"/>
    </row>
    <row r="12309" spans="1:1" x14ac:dyDescent="0.3">
      <c r="A12309"/>
    </row>
    <row r="12310" spans="1:1" x14ac:dyDescent="0.3">
      <c r="A12310"/>
    </row>
    <row r="12311" spans="1:1" x14ac:dyDescent="0.3">
      <c r="A12311"/>
    </row>
    <row r="12312" spans="1:1" x14ac:dyDescent="0.3">
      <c r="A12312"/>
    </row>
    <row r="12313" spans="1:1" x14ac:dyDescent="0.3">
      <c r="A12313"/>
    </row>
    <row r="12314" spans="1:1" x14ac:dyDescent="0.3">
      <c r="A12314"/>
    </row>
    <row r="12315" spans="1:1" x14ac:dyDescent="0.3">
      <c r="A12315"/>
    </row>
    <row r="12316" spans="1:1" x14ac:dyDescent="0.3">
      <c r="A12316"/>
    </row>
    <row r="12317" spans="1:1" x14ac:dyDescent="0.3">
      <c r="A12317"/>
    </row>
    <row r="12318" spans="1:1" x14ac:dyDescent="0.3">
      <c r="A12318"/>
    </row>
    <row r="12319" spans="1:1" x14ac:dyDescent="0.3">
      <c r="A12319"/>
    </row>
    <row r="12320" spans="1:1" x14ac:dyDescent="0.3">
      <c r="A12320"/>
    </row>
    <row r="12321" spans="1:1" x14ac:dyDescent="0.3">
      <c r="A12321"/>
    </row>
    <row r="12322" spans="1:1" x14ac:dyDescent="0.3">
      <c r="A12322"/>
    </row>
    <row r="12323" spans="1:1" x14ac:dyDescent="0.3">
      <c r="A12323"/>
    </row>
    <row r="12324" spans="1:1" x14ac:dyDescent="0.3">
      <c r="A12324"/>
    </row>
    <row r="12325" spans="1:1" x14ac:dyDescent="0.3">
      <c r="A12325"/>
    </row>
    <row r="12326" spans="1:1" x14ac:dyDescent="0.3">
      <c r="A12326"/>
    </row>
    <row r="12327" spans="1:1" x14ac:dyDescent="0.3">
      <c r="A12327"/>
    </row>
    <row r="12328" spans="1:1" x14ac:dyDescent="0.3">
      <c r="A12328"/>
    </row>
    <row r="12329" spans="1:1" x14ac:dyDescent="0.3">
      <c r="A12329"/>
    </row>
    <row r="12330" spans="1:1" x14ac:dyDescent="0.3">
      <c r="A12330"/>
    </row>
    <row r="12331" spans="1:1" x14ac:dyDescent="0.3">
      <c r="A12331"/>
    </row>
    <row r="12332" spans="1:1" x14ac:dyDescent="0.3">
      <c r="A12332"/>
    </row>
    <row r="12333" spans="1:1" x14ac:dyDescent="0.3">
      <c r="A12333"/>
    </row>
    <row r="12334" spans="1:1" x14ac:dyDescent="0.3">
      <c r="A12334"/>
    </row>
    <row r="12335" spans="1:1" x14ac:dyDescent="0.3">
      <c r="A12335"/>
    </row>
    <row r="12336" spans="1:1" x14ac:dyDescent="0.3">
      <c r="A12336"/>
    </row>
    <row r="12337" spans="1:1" x14ac:dyDescent="0.3">
      <c r="A12337"/>
    </row>
    <row r="12338" spans="1:1" x14ac:dyDescent="0.3">
      <c r="A12338"/>
    </row>
    <row r="12339" spans="1:1" x14ac:dyDescent="0.3">
      <c r="A12339"/>
    </row>
    <row r="12340" spans="1:1" x14ac:dyDescent="0.3">
      <c r="A12340"/>
    </row>
    <row r="12341" spans="1:1" x14ac:dyDescent="0.3">
      <c r="A12341"/>
    </row>
    <row r="12342" spans="1:1" x14ac:dyDescent="0.3">
      <c r="A12342"/>
    </row>
    <row r="12343" spans="1:1" x14ac:dyDescent="0.3">
      <c r="A12343"/>
    </row>
    <row r="12344" spans="1:1" x14ac:dyDescent="0.3">
      <c r="A12344"/>
    </row>
    <row r="12345" spans="1:1" x14ac:dyDescent="0.3">
      <c r="A12345"/>
    </row>
    <row r="12346" spans="1:1" x14ac:dyDescent="0.3">
      <c r="A12346"/>
    </row>
    <row r="12347" spans="1:1" x14ac:dyDescent="0.3">
      <c r="A12347"/>
    </row>
    <row r="12348" spans="1:1" x14ac:dyDescent="0.3">
      <c r="A12348"/>
    </row>
    <row r="12349" spans="1:1" x14ac:dyDescent="0.3">
      <c r="A12349"/>
    </row>
    <row r="12350" spans="1:1" x14ac:dyDescent="0.3">
      <c r="A12350"/>
    </row>
    <row r="12351" spans="1:1" x14ac:dyDescent="0.3">
      <c r="A12351"/>
    </row>
    <row r="12352" spans="1:1" x14ac:dyDescent="0.3">
      <c r="A12352"/>
    </row>
    <row r="12353" spans="1:1" x14ac:dyDescent="0.3">
      <c r="A12353"/>
    </row>
    <row r="12354" spans="1:1" x14ac:dyDescent="0.3">
      <c r="A12354"/>
    </row>
    <row r="12355" spans="1:1" x14ac:dyDescent="0.3">
      <c r="A12355"/>
    </row>
    <row r="12356" spans="1:1" x14ac:dyDescent="0.3">
      <c r="A12356"/>
    </row>
    <row r="12357" spans="1:1" x14ac:dyDescent="0.3">
      <c r="A12357"/>
    </row>
    <row r="12358" spans="1:1" x14ac:dyDescent="0.3">
      <c r="A12358"/>
    </row>
    <row r="12359" spans="1:1" x14ac:dyDescent="0.3">
      <c r="A12359"/>
    </row>
    <row r="12360" spans="1:1" x14ac:dyDescent="0.3">
      <c r="A12360"/>
    </row>
    <row r="12361" spans="1:1" x14ac:dyDescent="0.3">
      <c r="A12361"/>
    </row>
    <row r="12362" spans="1:1" x14ac:dyDescent="0.3">
      <c r="A12362"/>
    </row>
    <row r="12363" spans="1:1" x14ac:dyDescent="0.3">
      <c r="A12363"/>
    </row>
    <row r="12364" spans="1:1" x14ac:dyDescent="0.3">
      <c r="A12364"/>
    </row>
    <row r="12365" spans="1:1" x14ac:dyDescent="0.3">
      <c r="A12365"/>
    </row>
    <row r="12366" spans="1:1" x14ac:dyDescent="0.3">
      <c r="A12366"/>
    </row>
    <row r="12367" spans="1:1" x14ac:dyDescent="0.3">
      <c r="A12367"/>
    </row>
    <row r="12368" spans="1:1" x14ac:dyDescent="0.3">
      <c r="A12368"/>
    </row>
    <row r="12369" spans="1:1" x14ac:dyDescent="0.3">
      <c r="A12369"/>
    </row>
    <row r="12370" spans="1:1" x14ac:dyDescent="0.3">
      <c r="A12370"/>
    </row>
    <row r="12371" spans="1:1" x14ac:dyDescent="0.3">
      <c r="A12371"/>
    </row>
    <row r="12372" spans="1:1" x14ac:dyDescent="0.3">
      <c r="A12372"/>
    </row>
    <row r="12373" spans="1:1" x14ac:dyDescent="0.3">
      <c r="A12373"/>
    </row>
    <row r="12374" spans="1:1" x14ac:dyDescent="0.3">
      <c r="A12374"/>
    </row>
    <row r="12375" spans="1:1" x14ac:dyDescent="0.3">
      <c r="A12375"/>
    </row>
    <row r="12376" spans="1:1" x14ac:dyDescent="0.3">
      <c r="A12376"/>
    </row>
    <row r="12377" spans="1:1" x14ac:dyDescent="0.3">
      <c r="A12377"/>
    </row>
    <row r="12378" spans="1:1" x14ac:dyDescent="0.3">
      <c r="A12378"/>
    </row>
    <row r="12379" spans="1:1" x14ac:dyDescent="0.3">
      <c r="A12379"/>
    </row>
    <row r="12380" spans="1:1" x14ac:dyDescent="0.3">
      <c r="A12380"/>
    </row>
    <row r="12381" spans="1:1" x14ac:dyDescent="0.3">
      <c r="A12381"/>
    </row>
    <row r="12382" spans="1:1" x14ac:dyDescent="0.3">
      <c r="A12382"/>
    </row>
    <row r="12383" spans="1:1" x14ac:dyDescent="0.3">
      <c r="A12383"/>
    </row>
    <row r="12384" spans="1:1" x14ac:dyDescent="0.3">
      <c r="A12384"/>
    </row>
    <row r="12385" spans="1:1" x14ac:dyDescent="0.3">
      <c r="A12385"/>
    </row>
    <row r="12386" spans="1:1" x14ac:dyDescent="0.3">
      <c r="A12386"/>
    </row>
    <row r="12387" spans="1:1" x14ac:dyDescent="0.3">
      <c r="A12387"/>
    </row>
    <row r="12388" spans="1:1" x14ac:dyDescent="0.3">
      <c r="A12388"/>
    </row>
    <row r="12389" spans="1:1" x14ac:dyDescent="0.3">
      <c r="A12389"/>
    </row>
    <row r="12390" spans="1:1" x14ac:dyDescent="0.3">
      <c r="A12390"/>
    </row>
    <row r="12391" spans="1:1" x14ac:dyDescent="0.3">
      <c r="A12391"/>
    </row>
    <row r="12392" spans="1:1" x14ac:dyDescent="0.3">
      <c r="A12392"/>
    </row>
    <row r="12393" spans="1:1" x14ac:dyDescent="0.3">
      <c r="A12393"/>
    </row>
    <row r="12394" spans="1:1" x14ac:dyDescent="0.3">
      <c r="A12394"/>
    </row>
    <row r="12395" spans="1:1" x14ac:dyDescent="0.3">
      <c r="A12395"/>
    </row>
    <row r="12396" spans="1:1" x14ac:dyDescent="0.3">
      <c r="A12396"/>
    </row>
    <row r="12397" spans="1:1" x14ac:dyDescent="0.3">
      <c r="A12397"/>
    </row>
    <row r="12398" spans="1:1" x14ac:dyDescent="0.3">
      <c r="A12398"/>
    </row>
    <row r="12399" spans="1:1" x14ac:dyDescent="0.3">
      <c r="A12399"/>
    </row>
    <row r="12400" spans="1:1" x14ac:dyDescent="0.3">
      <c r="A12400"/>
    </row>
    <row r="12401" spans="1:1" x14ac:dyDescent="0.3">
      <c r="A12401"/>
    </row>
    <row r="12402" spans="1:1" x14ac:dyDescent="0.3">
      <c r="A12402"/>
    </row>
    <row r="12403" spans="1:1" x14ac:dyDescent="0.3">
      <c r="A12403"/>
    </row>
    <row r="12404" spans="1:1" x14ac:dyDescent="0.3">
      <c r="A12404"/>
    </row>
    <row r="12405" spans="1:1" x14ac:dyDescent="0.3">
      <c r="A12405"/>
    </row>
    <row r="12406" spans="1:1" x14ac:dyDescent="0.3">
      <c r="A12406"/>
    </row>
    <row r="12407" spans="1:1" x14ac:dyDescent="0.3">
      <c r="A12407"/>
    </row>
    <row r="12408" spans="1:1" x14ac:dyDescent="0.3">
      <c r="A12408"/>
    </row>
    <row r="12409" spans="1:1" x14ac:dyDescent="0.3">
      <c r="A12409"/>
    </row>
    <row r="12410" spans="1:1" x14ac:dyDescent="0.3">
      <c r="A12410"/>
    </row>
    <row r="12411" spans="1:1" x14ac:dyDescent="0.3">
      <c r="A12411"/>
    </row>
    <row r="12412" spans="1:1" x14ac:dyDescent="0.3">
      <c r="A12412"/>
    </row>
    <row r="12413" spans="1:1" x14ac:dyDescent="0.3">
      <c r="A12413"/>
    </row>
    <row r="12414" spans="1:1" x14ac:dyDescent="0.3">
      <c r="A12414"/>
    </row>
    <row r="12415" spans="1:1" x14ac:dyDescent="0.3">
      <c r="A12415"/>
    </row>
    <row r="12416" spans="1:1" x14ac:dyDescent="0.3">
      <c r="A12416"/>
    </row>
    <row r="12417" spans="1:1" x14ac:dyDescent="0.3">
      <c r="A12417"/>
    </row>
    <row r="12418" spans="1:1" x14ac:dyDescent="0.3">
      <c r="A12418"/>
    </row>
    <row r="12419" spans="1:1" x14ac:dyDescent="0.3">
      <c r="A12419"/>
    </row>
    <row r="12420" spans="1:1" x14ac:dyDescent="0.3">
      <c r="A12420"/>
    </row>
    <row r="12421" spans="1:1" x14ac:dyDescent="0.3">
      <c r="A12421"/>
    </row>
    <row r="12422" spans="1:1" x14ac:dyDescent="0.3">
      <c r="A12422"/>
    </row>
    <row r="12423" spans="1:1" x14ac:dyDescent="0.3">
      <c r="A12423"/>
    </row>
    <row r="12424" spans="1:1" x14ac:dyDescent="0.3">
      <c r="A12424"/>
    </row>
    <row r="12425" spans="1:1" x14ac:dyDescent="0.3">
      <c r="A12425"/>
    </row>
    <row r="12426" spans="1:1" x14ac:dyDescent="0.3">
      <c r="A12426"/>
    </row>
    <row r="12427" spans="1:1" x14ac:dyDescent="0.3">
      <c r="A12427"/>
    </row>
    <row r="12428" spans="1:1" x14ac:dyDescent="0.3">
      <c r="A12428"/>
    </row>
    <row r="12429" spans="1:1" x14ac:dyDescent="0.3">
      <c r="A12429"/>
    </row>
    <row r="12430" spans="1:1" x14ac:dyDescent="0.3">
      <c r="A12430"/>
    </row>
    <row r="12431" spans="1:1" x14ac:dyDescent="0.3">
      <c r="A12431"/>
    </row>
    <row r="12432" spans="1:1" x14ac:dyDescent="0.3">
      <c r="A12432"/>
    </row>
    <row r="12433" spans="1:1" x14ac:dyDescent="0.3">
      <c r="A12433"/>
    </row>
    <row r="12434" spans="1:1" x14ac:dyDescent="0.3">
      <c r="A12434"/>
    </row>
    <row r="12435" spans="1:1" x14ac:dyDescent="0.3">
      <c r="A12435"/>
    </row>
    <row r="12436" spans="1:1" x14ac:dyDescent="0.3">
      <c r="A12436"/>
    </row>
    <row r="12437" spans="1:1" x14ac:dyDescent="0.3">
      <c r="A12437"/>
    </row>
    <row r="12438" spans="1:1" x14ac:dyDescent="0.3">
      <c r="A12438"/>
    </row>
    <row r="12439" spans="1:1" x14ac:dyDescent="0.3">
      <c r="A12439"/>
    </row>
    <row r="12440" spans="1:1" x14ac:dyDescent="0.3">
      <c r="A12440"/>
    </row>
    <row r="12441" spans="1:1" x14ac:dyDescent="0.3">
      <c r="A12441"/>
    </row>
    <row r="12442" spans="1:1" x14ac:dyDescent="0.3">
      <c r="A12442"/>
    </row>
    <row r="12443" spans="1:1" x14ac:dyDescent="0.3">
      <c r="A12443"/>
    </row>
    <row r="12444" spans="1:1" x14ac:dyDescent="0.3">
      <c r="A12444"/>
    </row>
    <row r="12445" spans="1:1" x14ac:dyDescent="0.3">
      <c r="A12445"/>
    </row>
    <row r="12446" spans="1:1" x14ac:dyDescent="0.3">
      <c r="A12446"/>
    </row>
    <row r="12447" spans="1:1" x14ac:dyDescent="0.3">
      <c r="A12447"/>
    </row>
    <row r="12448" spans="1:1" x14ac:dyDescent="0.3">
      <c r="A12448"/>
    </row>
    <row r="12449" spans="1:1" x14ac:dyDescent="0.3">
      <c r="A12449"/>
    </row>
    <row r="12450" spans="1:1" x14ac:dyDescent="0.3">
      <c r="A12450"/>
    </row>
    <row r="12451" spans="1:1" x14ac:dyDescent="0.3">
      <c r="A12451"/>
    </row>
    <row r="12452" spans="1:1" x14ac:dyDescent="0.3">
      <c r="A12452"/>
    </row>
    <row r="12453" spans="1:1" x14ac:dyDescent="0.3">
      <c r="A12453"/>
    </row>
    <row r="12454" spans="1:1" x14ac:dyDescent="0.3">
      <c r="A12454"/>
    </row>
    <row r="12455" spans="1:1" x14ac:dyDescent="0.3">
      <c r="A12455"/>
    </row>
    <row r="12456" spans="1:1" x14ac:dyDescent="0.3">
      <c r="A12456"/>
    </row>
    <row r="12457" spans="1:1" x14ac:dyDescent="0.3">
      <c r="A12457"/>
    </row>
    <row r="12458" spans="1:1" x14ac:dyDescent="0.3">
      <c r="A12458"/>
    </row>
    <row r="12459" spans="1:1" x14ac:dyDescent="0.3">
      <c r="A12459"/>
    </row>
    <row r="12460" spans="1:1" x14ac:dyDescent="0.3">
      <c r="A12460"/>
    </row>
    <row r="12461" spans="1:1" x14ac:dyDescent="0.3">
      <c r="A12461"/>
    </row>
    <row r="12462" spans="1:1" x14ac:dyDescent="0.3">
      <c r="A12462"/>
    </row>
    <row r="12463" spans="1:1" x14ac:dyDescent="0.3">
      <c r="A12463"/>
    </row>
    <row r="12464" spans="1:1" x14ac:dyDescent="0.3">
      <c r="A12464"/>
    </row>
    <row r="12465" spans="1:1" x14ac:dyDescent="0.3">
      <c r="A12465"/>
    </row>
    <row r="12466" spans="1:1" x14ac:dyDescent="0.3">
      <c r="A12466"/>
    </row>
    <row r="12467" spans="1:1" x14ac:dyDescent="0.3">
      <c r="A12467"/>
    </row>
    <row r="12468" spans="1:1" x14ac:dyDescent="0.3">
      <c r="A12468"/>
    </row>
    <row r="12469" spans="1:1" x14ac:dyDescent="0.3">
      <c r="A12469"/>
    </row>
    <row r="12470" spans="1:1" x14ac:dyDescent="0.3">
      <c r="A12470"/>
    </row>
    <row r="12471" spans="1:1" x14ac:dyDescent="0.3">
      <c r="A12471"/>
    </row>
    <row r="12472" spans="1:1" x14ac:dyDescent="0.3">
      <c r="A12472"/>
    </row>
    <row r="12473" spans="1:1" x14ac:dyDescent="0.3">
      <c r="A12473"/>
    </row>
    <row r="12474" spans="1:1" x14ac:dyDescent="0.3">
      <c r="A12474"/>
    </row>
    <row r="12475" spans="1:1" x14ac:dyDescent="0.3">
      <c r="A12475"/>
    </row>
    <row r="12476" spans="1:1" x14ac:dyDescent="0.3">
      <c r="A12476"/>
    </row>
    <row r="12477" spans="1:1" x14ac:dyDescent="0.3">
      <c r="A12477"/>
    </row>
    <row r="12478" spans="1:1" x14ac:dyDescent="0.3">
      <c r="A12478"/>
    </row>
    <row r="12479" spans="1:1" x14ac:dyDescent="0.3">
      <c r="A12479"/>
    </row>
    <row r="12480" spans="1:1" x14ac:dyDescent="0.3">
      <c r="A12480"/>
    </row>
    <row r="12481" spans="1:1" x14ac:dyDescent="0.3">
      <c r="A12481"/>
    </row>
    <row r="12482" spans="1:1" x14ac:dyDescent="0.3">
      <c r="A12482"/>
    </row>
    <row r="12483" spans="1:1" x14ac:dyDescent="0.3">
      <c r="A12483"/>
    </row>
    <row r="12484" spans="1:1" x14ac:dyDescent="0.3">
      <c r="A12484"/>
    </row>
    <row r="12485" spans="1:1" x14ac:dyDescent="0.3">
      <c r="A12485"/>
    </row>
    <row r="12486" spans="1:1" x14ac:dyDescent="0.3">
      <c r="A12486"/>
    </row>
    <row r="12487" spans="1:1" x14ac:dyDescent="0.3">
      <c r="A12487"/>
    </row>
    <row r="12488" spans="1:1" x14ac:dyDescent="0.3">
      <c r="A12488"/>
    </row>
    <row r="12489" spans="1:1" x14ac:dyDescent="0.3">
      <c r="A12489"/>
    </row>
    <row r="12490" spans="1:1" x14ac:dyDescent="0.3">
      <c r="A12490"/>
    </row>
    <row r="12491" spans="1:1" x14ac:dyDescent="0.3">
      <c r="A12491"/>
    </row>
    <row r="12492" spans="1:1" x14ac:dyDescent="0.3">
      <c r="A12492"/>
    </row>
    <row r="12493" spans="1:1" x14ac:dyDescent="0.3">
      <c r="A12493"/>
    </row>
    <row r="12494" spans="1:1" x14ac:dyDescent="0.3">
      <c r="A12494"/>
    </row>
    <row r="12495" spans="1:1" x14ac:dyDescent="0.3">
      <c r="A12495"/>
    </row>
    <row r="12496" spans="1:1" x14ac:dyDescent="0.3">
      <c r="A12496"/>
    </row>
    <row r="12497" spans="1:1" x14ac:dyDescent="0.3">
      <c r="A12497"/>
    </row>
    <row r="12498" spans="1:1" x14ac:dyDescent="0.3">
      <c r="A12498"/>
    </row>
    <row r="12499" spans="1:1" x14ac:dyDescent="0.3">
      <c r="A12499"/>
    </row>
    <row r="12500" spans="1:1" x14ac:dyDescent="0.3">
      <c r="A12500"/>
    </row>
    <row r="12501" spans="1:1" x14ac:dyDescent="0.3">
      <c r="A12501"/>
    </row>
    <row r="12502" spans="1:1" x14ac:dyDescent="0.3">
      <c r="A12502"/>
    </row>
    <row r="12503" spans="1:1" x14ac:dyDescent="0.3">
      <c r="A12503"/>
    </row>
    <row r="12504" spans="1:1" x14ac:dyDescent="0.3">
      <c r="A12504"/>
    </row>
    <row r="12505" spans="1:1" x14ac:dyDescent="0.3">
      <c r="A12505"/>
    </row>
    <row r="12506" spans="1:1" x14ac:dyDescent="0.3">
      <c r="A12506"/>
    </row>
    <row r="12507" spans="1:1" x14ac:dyDescent="0.3">
      <c r="A12507"/>
    </row>
    <row r="12508" spans="1:1" x14ac:dyDescent="0.3">
      <c r="A12508"/>
    </row>
    <row r="12509" spans="1:1" x14ac:dyDescent="0.3">
      <c r="A12509"/>
    </row>
    <row r="12510" spans="1:1" x14ac:dyDescent="0.3">
      <c r="A12510"/>
    </row>
    <row r="12511" spans="1:1" x14ac:dyDescent="0.3">
      <c r="A12511"/>
    </row>
    <row r="12512" spans="1:1" x14ac:dyDescent="0.3">
      <c r="A12512"/>
    </row>
    <row r="12513" spans="1:1" x14ac:dyDescent="0.3">
      <c r="A12513"/>
    </row>
    <row r="12514" spans="1:1" x14ac:dyDescent="0.3">
      <c r="A12514"/>
    </row>
    <row r="12515" spans="1:1" x14ac:dyDescent="0.3">
      <c r="A12515"/>
    </row>
    <row r="12516" spans="1:1" x14ac:dyDescent="0.3">
      <c r="A12516"/>
    </row>
    <row r="12517" spans="1:1" x14ac:dyDescent="0.3">
      <c r="A12517"/>
    </row>
    <row r="12518" spans="1:1" x14ac:dyDescent="0.3">
      <c r="A12518"/>
    </row>
    <row r="12519" spans="1:1" x14ac:dyDescent="0.3">
      <c r="A12519"/>
    </row>
    <row r="12520" spans="1:1" x14ac:dyDescent="0.3">
      <c r="A12520"/>
    </row>
    <row r="12521" spans="1:1" x14ac:dyDescent="0.3">
      <c r="A12521"/>
    </row>
    <row r="12522" spans="1:1" x14ac:dyDescent="0.3">
      <c r="A12522"/>
    </row>
    <row r="12523" spans="1:1" x14ac:dyDescent="0.3">
      <c r="A12523"/>
    </row>
    <row r="12524" spans="1:1" x14ac:dyDescent="0.3">
      <c r="A12524"/>
    </row>
    <row r="12525" spans="1:1" x14ac:dyDescent="0.3">
      <c r="A12525"/>
    </row>
    <row r="12526" spans="1:1" x14ac:dyDescent="0.3">
      <c r="A12526"/>
    </row>
    <row r="12527" spans="1:1" x14ac:dyDescent="0.3">
      <c r="A12527"/>
    </row>
    <row r="12528" spans="1:1" x14ac:dyDescent="0.3">
      <c r="A12528"/>
    </row>
    <row r="12529" spans="1:1" x14ac:dyDescent="0.3">
      <c r="A12529"/>
    </row>
    <row r="12530" spans="1:1" x14ac:dyDescent="0.3">
      <c r="A12530"/>
    </row>
    <row r="12531" spans="1:1" x14ac:dyDescent="0.3">
      <c r="A12531"/>
    </row>
    <row r="12532" spans="1:1" x14ac:dyDescent="0.3">
      <c r="A12532"/>
    </row>
    <row r="12533" spans="1:1" x14ac:dyDescent="0.3">
      <c r="A12533"/>
    </row>
    <row r="12534" spans="1:1" x14ac:dyDescent="0.3">
      <c r="A12534"/>
    </row>
    <row r="12535" spans="1:1" x14ac:dyDescent="0.3">
      <c r="A12535"/>
    </row>
    <row r="12536" spans="1:1" x14ac:dyDescent="0.3">
      <c r="A12536"/>
    </row>
    <row r="12537" spans="1:1" x14ac:dyDescent="0.3">
      <c r="A12537"/>
    </row>
    <row r="12538" spans="1:1" x14ac:dyDescent="0.3">
      <c r="A12538"/>
    </row>
    <row r="12539" spans="1:1" x14ac:dyDescent="0.3">
      <c r="A12539"/>
    </row>
    <row r="12540" spans="1:1" x14ac:dyDescent="0.3">
      <c r="A12540"/>
    </row>
    <row r="12541" spans="1:1" x14ac:dyDescent="0.3">
      <c r="A12541"/>
    </row>
    <row r="12542" spans="1:1" x14ac:dyDescent="0.3">
      <c r="A12542"/>
    </row>
    <row r="12543" spans="1:1" x14ac:dyDescent="0.3">
      <c r="A12543"/>
    </row>
    <row r="12544" spans="1:1" x14ac:dyDescent="0.3">
      <c r="A12544"/>
    </row>
    <row r="12545" spans="1:1" x14ac:dyDescent="0.3">
      <c r="A12545"/>
    </row>
    <row r="12546" spans="1:1" x14ac:dyDescent="0.3">
      <c r="A12546"/>
    </row>
    <row r="12547" spans="1:1" x14ac:dyDescent="0.3">
      <c r="A12547"/>
    </row>
    <row r="12548" spans="1:1" x14ac:dyDescent="0.3">
      <c r="A12548"/>
    </row>
    <row r="12549" spans="1:1" x14ac:dyDescent="0.3">
      <c r="A12549"/>
    </row>
    <row r="12550" spans="1:1" x14ac:dyDescent="0.3">
      <c r="A12550"/>
    </row>
    <row r="12551" spans="1:1" x14ac:dyDescent="0.3">
      <c r="A12551"/>
    </row>
    <row r="12552" spans="1:1" x14ac:dyDescent="0.3">
      <c r="A12552"/>
    </row>
    <row r="12553" spans="1:1" x14ac:dyDescent="0.3">
      <c r="A12553"/>
    </row>
    <row r="12554" spans="1:1" x14ac:dyDescent="0.3">
      <c r="A12554"/>
    </row>
    <row r="12555" spans="1:1" x14ac:dyDescent="0.3">
      <c r="A12555"/>
    </row>
    <row r="12556" spans="1:1" x14ac:dyDescent="0.3">
      <c r="A12556"/>
    </row>
    <row r="12557" spans="1:1" x14ac:dyDescent="0.3">
      <c r="A12557"/>
    </row>
    <row r="12558" spans="1:1" x14ac:dyDescent="0.3">
      <c r="A12558"/>
    </row>
    <row r="12559" spans="1:1" x14ac:dyDescent="0.3">
      <c r="A12559"/>
    </row>
    <row r="12560" spans="1:1" x14ac:dyDescent="0.3">
      <c r="A12560"/>
    </row>
    <row r="12561" spans="1:1" x14ac:dyDescent="0.3">
      <c r="A12561"/>
    </row>
    <row r="12562" spans="1:1" x14ac:dyDescent="0.3">
      <c r="A12562"/>
    </row>
    <row r="12563" spans="1:1" x14ac:dyDescent="0.3">
      <c r="A12563"/>
    </row>
    <row r="12564" spans="1:1" x14ac:dyDescent="0.3">
      <c r="A12564"/>
    </row>
    <row r="12565" spans="1:1" x14ac:dyDescent="0.3">
      <c r="A12565"/>
    </row>
    <row r="12566" spans="1:1" x14ac:dyDescent="0.3">
      <c r="A12566"/>
    </row>
    <row r="12567" spans="1:1" x14ac:dyDescent="0.3">
      <c r="A12567"/>
    </row>
    <row r="12568" spans="1:1" x14ac:dyDescent="0.3">
      <c r="A12568"/>
    </row>
    <row r="12569" spans="1:1" x14ac:dyDescent="0.3">
      <c r="A12569"/>
    </row>
    <row r="12570" spans="1:1" x14ac:dyDescent="0.3">
      <c r="A12570"/>
    </row>
    <row r="12571" spans="1:1" x14ac:dyDescent="0.3">
      <c r="A12571"/>
    </row>
    <row r="12572" spans="1:1" x14ac:dyDescent="0.3">
      <c r="A12572"/>
    </row>
    <row r="12573" spans="1:1" x14ac:dyDescent="0.3">
      <c r="A12573"/>
    </row>
    <row r="12574" spans="1:1" x14ac:dyDescent="0.3">
      <c r="A12574"/>
    </row>
    <row r="12575" spans="1:1" x14ac:dyDescent="0.3">
      <c r="A12575"/>
    </row>
    <row r="12576" spans="1:1" x14ac:dyDescent="0.3">
      <c r="A12576"/>
    </row>
    <row r="12577" spans="1:1" x14ac:dyDescent="0.3">
      <c r="A12577"/>
    </row>
    <row r="12578" spans="1:1" x14ac:dyDescent="0.3">
      <c r="A12578"/>
    </row>
    <row r="12579" spans="1:1" x14ac:dyDescent="0.3">
      <c r="A12579"/>
    </row>
    <row r="12580" spans="1:1" x14ac:dyDescent="0.3">
      <c r="A12580"/>
    </row>
    <row r="12581" spans="1:1" x14ac:dyDescent="0.3">
      <c r="A12581"/>
    </row>
    <row r="12582" spans="1:1" x14ac:dyDescent="0.3">
      <c r="A12582"/>
    </row>
    <row r="12583" spans="1:1" x14ac:dyDescent="0.3">
      <c r="A12583"/>
    </row>
    <row r="12584" spans="1:1" x14ac:dyDescent="0.3">
      <c r="A12584"/>
    </row>
    <row r="12585" spans="1:1" x14ac:dyDescent="0.3">
      <c r="A12585"/>
    </row>
    <row r="12586" spans="1:1" x14ac:dyDescent="0.3">
      <c r="A12586"/>
    </row>
    <row r="12587" spans="1:1" x14ac:dyDescent="0.3">
      <c r="A12587"/>
    </row>
    <row r="12588" spans="1:1" x14ac:dyDescent="0.3">
      <c r="A12588"/>
    </row>
    <row r="12589" spans="1:1" x14ac:dyDescent="0.3">
      <c r="A12589"/>
    </row>
    <row r="12590" spans="1:1" x14ac:dyDescent="0.3">
      <c r="A12590"/>
    </row>
    <row r="12591" spans="1:1" x14ac:dyDescent="0.3">
      <c r="A12591"/>
    </row>
    <row r="12592" spans="1:1" x14ac:dyDescent="0.3">
      <c r="A12592"/>
    </row>
    <row r="12593" spans="1:1" x14ac:dyDescent="0.3">
      <c r="A12593"/>
    </row>
    <row r="12594" spans="1:1" x14ac:dyDescent="0.3">
      <c r="A12594"/>
    </row>
    <row r="12595" spans="1:1" x14ac:dyDescent="0.3">
      <c r="A12595"/>
    </row>
    <row r="12596" spans="1:1" x14ac:dyDescent="0.3">
      <c r="A12596"/>
    </row>
    <row r="12597" spans="1:1" x14ac:dyDescent="0.3">
      <c r="A12597"/>
    </row>
    <row r="12598" spans="1:1" x14ac:dyDescent="0.3">
      <c r="A12598"/>
    </row>
    <row r="12599" spans="1:1" x14ac:dyDescent="0.3">
      <c r="A12599"/>
    </row>
    <row r="12600" spans="1:1" x14ac:dyDescent="0.3">
      <c r="A12600"/>
    </row>
    <row r="12601" spans="1:1" x14ac:dyDescent="0.3">
      <c r="A12601"/>
    </row>
    <row r="12602" spans="1:1" x14ac:dyDescent="0.3">
      <c r="A12602"/>
    </row>
    <row r="12603" spans="1:1" x14ac:dyDescent="0.3">
      <c r="A12603"/>
    </row>
    <row r="12604" spans="1:1" x14ac:dyDescent="0.3">
      <c r="A12604"/>
    </row>
    <row r="12605" spans="1:1" x14ac:dyDescent="0.3">
      <c r="A12605"/>
    </row>
    <row r="12606" spans="1:1" x14ac:dyDescent="0.3">
      <c r="A12606"/>
    </row>
    <row r="12607" spans="1:1" x14ac:dyDescent="0.3">
      <c r="A12607"/>
    </row>
    <row r="12608" spans="1:1" x14ac:dyDescent="0.3">
      <c r="A12608"/>
    </row>
    <row r="12609" spans="1:1" x14ac:dyDescent="0.3">
      <c r="A12609"/>
    </row>
    <row r="12610" spans="1:1" x14ac:dyDescent="0.3">
      <c r="A12610"/>
    </row>
    <row r="12611" spans="1:1" x14ac:dyDescent="0.3">
      <c r="A12611"/>
    </row>
    <row r="12612" spans="1:1" x14ac:dyDescent="0.3">
      <c r="A12612"/>
    </row>
    <row r="12613" spans="1:1" x14ac:dyDescent="0.3">
      <c r="A12613"/>
    </row>
    <row r="12614" spans="1:1" x14ac:dyDescent="0.3">
      <c r="A12614"/>
    </row>
    <row r="12615" spans="1:1" x14ac:dyDescent="0.3">
      <c r="A12615"/>
    </row>
    <row r="12616" spans="1:1" x14ac:dyDescent="0.3">
      <c r="A12616"/>
    </row>
    <row r="12617" spans="1:1" x14ac:dyDescent="0.3">
      <c r="A12617"/>
    </row>
    <row r="12618" spans="1:1" x14ac:dyDescent="0.3">
      <c r="A12618"/>
    </row>
    <row r="12619" spans="1:1" x14ac:dyDescent="0.3">
      <c r="A12619"/>
    </row>
    <row r="12620" spans="1:1" x14ac:dyDescent="0.3">
      <c r="A12620"/>
    </row>
    <row r="12621" spans="1:1" x14ac:dyDescent="0.3">
      <c r="A12621"/>
    </row>
    <row r="12622" spans="1:1" x14ac:dyDescent="0.3">
      <c r="A12622"/>
    </row>
    <row r="12623" spans="1:1" x14ac:dyDescent="0.3">
      <c r="A12623"/>
    </row>
    <row r="12624" spans="1:1" x14ac:dyDescent="0.3">
      <c r="A12624"/>
    </row>
    <row r="12625" spans="1:1" x14ac:dyDescent="0.3">
      <c r="A12625"/>
    </row>
    <row r="12626" spans="1:1" x14ac:dyDescent="0.3">
      <c r="A12626"/>
    </row>
    <row r="12627" spans="1:1" x14ac:dyDescent="0.3">
      <c r="A12627"/>
    </row>
    <row r="12628" spans="1:1" x14ac:dyDescent="0.3">
      <c r="A12628"/>
    </row>
    <row r="12629" spans="1:1" x14ac:dyDescent="0.3">
      <c r="A12629"/>
    </row>
    <row r="12630" spans="1:1" x14ac:dyDescent="0.3">
      <c r="A12630"/>
    </row>
    <row r="12631" spans="1:1" x14ac:dyDescent="0.3">
      <c r="A12631"/>
    </row>
    <row r="12632" spans="1:1" x14ac:dyDescent="0.3">
      <c r="A12632"/>
    </row>
    <row r="12633" spans="1:1" x14ac:dyDescent="0.3">
      <c r="A12633"/>
    </row>
    <row r="12634" spans="1:1" x14ac:dyDescent="0.3">
      <c r="A12634"/>
    </row>
    <row r="12635" spans="1:1" x14ac:dyDescent="0.3">
      <c r="A12635"/>
    </row>
    <row r="12636" spans="1:1" x14ac:dyDescent="0.3">
      <c r="A12636"/>
    </row>
    <row r="12637" spans="1:1" x14ac:dyDescent="0.3">
      <c r="A12637"/>
    </row>
    <row r="12638" spans="1:1" x14ac:dyDescent="0.3">
      <c r="A12638"/>
    </row>
    <row r="12639" spans="1:1" x14ac:dyDescent="0.3">
      <c r="A12639"/>
    </row>
    <row r="12640" spans="1:1" x14ac:dyDescent="0.3">
      <c r="A12640"/>
    </row>
    <row r="12641" spans="1:1" x14ac:dyDescent="0.3">
      <c r="A12641"/>
    </row>
    <row r="12642" spans="1:1" x14ac:dyDescent="0.3">
      <c r="A12642"/>
    </row>
    <row r="12643" spans="1:1" x14ac:dyDescent="0.3">
      <c r="A12643"/>
    </row>
    <row r="12644" spans="1:1" x14ac:dyDescent="0.3">
      <c r="A12644"/>
    </row>
    <row r="12645" spans="1:1" x14ac:dyDescent="0.3">
      <c r="A12645"/>
    </row>
    <row r="12646" spans="1:1" x14ac:dyDescent="0.3">
      <c r="A12646"/>
    </row>
    <row r="12647" spans="1:1" x14ac:dyDescent="0.3">
      <c r="A12647"/>
    </row>
    <row r="12648" spans="1:1" x14ac:dyDescent="0.3">
      <c r="A12648"/>
    </row>
    <row r="12649" spans="1:1" x14ac:dyDescent="0.3">
      <c r="A12649"/>
    </row>
    <row r="12650" spans="1:1" x14ac:dyDescent="0.3">
      <c r="A12650"/>
    </row>
    <row r="12651" spans="1:1" x14ac:dyDescent="0.3">
      <c r="A12651"/>
    </row>
    <row r="12652" spans="1:1" x14ac:dyDescent="0.3">
      <c r="A12652"/>
    </row>
    <row r="12653" spans="1:1" x14ac:dyDescent="0.3">
      <c r="A12653"/>
    </row>
    <row r="12654" spans="1:1" x14ac:dyDescent="0.3">
      <c r="A12654"/>
    </row>
    <row r="12655" spans="1:1" x14ac:dyDescent="0.3">
      <c r="A12655"/>
    </row>
    <row r="12656" spans="1:1" x14ac:dyDescent="0.3">
      <c r="A12656"/>
    </row>
    <row r="12657" spans="1:1" x14ac:dyDescent="0.3">
      <c r="A12657"/>
    </row>
    <row r="12658" spans="1:1" x14ac:dyDescent="0.3">
      <c r="A12658"/>
    </row>
    <row r="12659" spans="1:1" x14ac:dyDescent="0.3">
      <c r="A12659"/>
    </row>
    <row r="12660" spans="1:1" x14ac:dyDescent="0.3">
      <c r="A12660"/>
    </row>
    <row r="12661" spans="1:1" x14ac:dyDescent="0.3">
      <c r="A12661"/>
    </row>
    <row r="12662" spans="1:1" x14ac:dyDescent="0.3">
      <c r="A12662"/>
    </row>
    <row r="12663" spans="1:1" x14ac:dyDescent="0.3">
      <c r="A12663"/>
    </row>
    <row r="12664" spans="1:1" x14ac:dyDescent="0.3">
      <c r="A12664"/>
    </row>
    <row r="12665" spans="1:1" x14ac:dyDescent="0.3">
      <c r="A12665"/>
    </row>
    <row r="12666" spans="1:1" x14ac:dyDescent="0.3">
      <c r="A12666"/>
    </row>
    <row r="12667" spans="1:1" x14ac:dyDescent="0.3">
      <c r="A12667"/>
    </row>
    <row r="12668" spans="1:1" x14ac:dyDescent="0.3">
      <c r="A12668"/>
    </row>
    <row r="12669" spans="1:1" x14ac:dyDescent="0.3">
      <c r="A12669"/>
    </row>
    <row r="12670" spans="1:1" x14ac:dyDescent="0.3">
      <c r="A12670"/>
    </row>
    <row r="12671" spans="1:1" x14ac:dyDescent="0.3">
      <c r="A12671"/>
    </row>
    <row r="12672" spans="1:1" x14ac:dyDescent="0.3">
      <c r="A12672"/>
    </row>
    <row r="12673" spans="1:1" x14ac:dyDescent="0.3">
      <c r="A12673"/>
    </row>
    <row r="12674" spans="1:1" x14ac:dyDescent="0.3">
      <c r="A12674"/>
    </row>
    <row r="12675" spans="1:1" x14ac:dyDescent="0.3">
      <c r="A12675"/>
    </row>
    <row r="12676" spans="1:1" x14ac:dyDescent="0.3">
      <c r="A12676"/>
    </row>
    <row r="12677" spans="1:1" x14ac:dyDescent="0.3">
      <c r="A12677"/>
    </row>
    <row r="12678" spans="1:1" x14ac:dyDescent="0.3">
      <c r="A12678"/>
    </row>
    <row r="12679" spans="1:1" x14ac:dyDescent="0.3">
      <c r="A12679"/>
    </row>
    <row r="12680" spans="1:1" x14ac:dyDescent="0.3">
      <c r="A12680"/>
    </row>
    <row r="12681" spans="1:1" x14ac:dyDescent="0.3">
      <c r="A12681"/>
    </row>
    <row r="12682" spans="1:1" x14ac:dyDescent="0.3">
      <c r="A12682"/>
    </row>
    <row r="12683" spans="1:1" x14ac:dyDescent="0.3">
      <c r="A12683"/>
    </row>
    <row r="12684" spans="1:1" x14ac:dyDescent="0.3">
      <c r="A12684"/>
    </row>
    <row r="12685" spans="1:1" x14ac:dyDescent="0.3">
      <c r="A12685"/>
    </row>
    <row r="12686" spans="1:1" x14ac:dyDescent="0.3">
      <c r="A12686"/>
    </row>
    <row r="12687" spans="1:1" x14ac:dyDescent="0.3">
      <c r="A12687"/>
    </row>
    <row r="12688" spans="1:1" x14ac:dyDescent="0.3">
      <c r="A12688"/>
    </row>
    <row r="12689" spans="1:1" x14ac:dyDescent="0.3">
      <c r="A12689"/>
    </row>
    <row r="12690" spans="1:1" x14ac:dyDescent="0.3">
      <c r="A12690"/>
    </row>
    <row r="12691" spans="1:1" x14ac:dyDescent="0.3">
      <c r="A12691"/>
    </row>
    <row r="12692" spans="1:1" x14ac:dyDescent="0.3">
      <c r="A12692"/>
    </row>
    <row r="12693" spans="1:1" x14ac:dyDescent="0.3">
      <c r="A12693"/>
    </row>
    <row r="12694" spans="1:1" x14ac:dyDescent="0.3">
      <c r="A12694"/>
    </row>
    <row r="12695" spans="1:1" x14ac:dyDescent="0.3">
      <c r="A12695"/>
    </row>
    <row r="12696" spans="1:1" x14ac:dyDescent="0.3">
      <c r="A12696"/>
    </row>
    <row r="12697" spans="1:1" x14ac:dyDescent="0.3">
      <c r="A12697"/>
    </row>
    <row r="12698" spans="1:1" x14ac:dyDescent="0.3">
      <c r="A12698"/>
    </row>
    <row r="12699" spans="1:1" x14ac:dyDescent="0.3">
      <c r="A12699"/>
    </row>
    <row r="12700" spans="1:1" x14ac:dyDescent="0.3">
      <c r="A12700"/>
    </row>
    <row r="12701" spans="1:1" x14ac:dyDescent="0.3">
      <c r="A12701"/>
    </row>
    <row r="12702" spans="1:1" x14ac:dyDescent="0.3">
      <c r="A12702"/>
    </row>
    <row r="12703" spans="1:1" x14ac:dyDescent="0.3">
      <c r="A12703"/>
    </row>
    <row r="12704" spans="1:1" x14ac:dyDescent="0.3">
      <c r="A12704"/>
    </row>
    <row r="12705" spans="1:1" x14ac:dyDescent="0.3">
      <c r="A12705"/>
    </row>
    <row r="12706" spans="1:1" x14ac:dyDescent="0.3">
      <c r="A12706"/>
    </row>
    <row r="12707" spans="1:1" x14ac:dyDescent="0.3">
      <c r="A12707"/>
    </row>
    <row r="12708" spans="1:1" x14ac:dyDescent="0.3">
      <c r="A12708"/>
    </row>
    <row r="12709" spans="1:1" x14ac:dyDescent="0.3">
      <c r="A12709"/>
    </row>
    <row r="12710" spans="1:1" x14ac:dyDescent="0.3">
      <c r="A12710"/>
    </row>
    <row r="12711" spans="1:1" x14ac:dyDescent="0.3">
      <c r="A12711"/>
    </row>
    <row r="12712" spans="1:1" x14ac:dyDescent="0.3">
      <c r="A12712"/>
    </row>
    <row r="12713" spans="1:1" x14ac:dyDescent="0.3">
      <c r="A12713"/>
    </row>
    <row r="12714" spans="1:1" x14ac:dyDescent="0.3">
      <c r="A12714"/>
    </row>
    <row r="12715" spans="1:1" x14ac:dyDescent="0.3">
      <c r="A12715"/>
    </row>
    <row r="12716" spans="1:1" x14ac:dyDescent="0.3">
      <c r="A12716"/>
    </row>
    <row r="12717" spans="1:1" x14ac:dyDescent="0.3">
      <c r="A12717"/>
    </row>
    <row r="12718" spans="1:1" x14ac:dyDescent="0.3">
      <c r="A12718"/>
    </row>
    <row r="12719" spans="1:1" x14ac:dyDescent="0.3">
      <c r="A12719"/>
    </row>
    <row r="12720" spans="1:1" x14ac:dyDescent="0.3">
      <c r="A12720"/>
    </row>
    <row r="12721" spans="1:1" x14ac:dyDescent="0.3">
      <c r="A12721"/>
    </row>
    <row r="12722" spans="1:1" x14ac:dyDescent="0.3">
      <c r="A12722"/>
    </row>
    <row r="12723" spans="1:1" x14ac:dyDescent="0.3">
      <c r="A12723"/>
    </row>
    <row r="12724" spans="1:1" x14ac:dyDescent="0.3">
      <c r="A12724"/>
    </row>
    <row r="12725" spans="1:1" x14ac:dyDescent="0.3">
      <c r="A12725"/>
    </row>
    <row r="12726" spans="1:1" x14ac:dyDescent="0.3">
      <c r="A12726"/>
    </row>
    <row r="12727" spans="1:1" x14ac:dyDescent="0.3">
      <c r="A12727"/>
    </row>
    <row r="12728" spans="1:1" x14ac:dyDescent="0.3">
      <c r="A12728"/>
    </row>
    <row r="12729" spans="1:1" x14ac:dyDescent="0.3">
      <c r="A12729"/>
    </row>
    <row r="12730" spans="1:1" x14ac:dyDescent="0.3">
      <c r="A12730"/>
    </row>
    <row r="12731" spans="1:1" x14ac:dyDescent="0.3">
      <c r="A12731"/>
    </row>
    <row r="12732" spans="1:1" x14ac:dyDescent="0.3">
      <c r="A12732"/>
    </row>
    <row r="12733" spans="1:1" x14ac:dyDescent="0.3">
      <c r="A12733"/>
    </row>
    <row r="12734" spans="1:1" x14ac:dyDescent="0.3">
      <c r="A12734"/>
    </row>
    <row r="12735" spans="1:1" x14ac:dyDescent="0.3">
      <c r="A12735"/>
    </row>
    <row r="12736" spans="1:1" x14ac:dyDescent="0.3">
      <c r="A12736"/>
    </row>
    <row r="12737" spans="1:1" x14ac:dyDescent="0.3">
      <c r="A12737"/>
    </row>
    <row r="12738" spans="1:1" x14ac:dyDescent="0.3">
      <c r="A12738"/>
    </row>
    <row r="12739" spans="1:1" x14ac:dyDescent="0.3">
      <c r="A12739"/>
    </row>
    <row r="12740" spans="1:1" x14ac:dyDescent="0.3">
      <c r="A12740"/>
    </row>
    <row r="12741" spans="1:1" x14ac:dyDescent="0.3">
      <c r="A12741"/>
    </row>
    <row r="12742" spans="1:1" x14ac:dyDescent="0.3">
      <c r="A12742"/>
    </row>
    <row r="12743" spans="1:1" x14ac:dyDescent="0.3">
      <c r="A12743"/>
    </row>
    <row r="12744" spans="1:1" x14ac:dyDescent="0.3">
      <c r="A12744"/>
    </row>
    <row r="12745" spans="1:1" x14ac:dyDescent="0.3">
      <c r="A12745"/>
    </row>
    <row r="12746" spans="1:1" x14ac:dyDescent="0.3">
      <c r="A12746"/>
    </row>
    <row r="12747" spans="1:1" x14ac:dyDescent="0.3">
      <c r="A12747"/>
    </row>
    <row r="12748" spans="1:1" x14ac:dyDescent="0.3">
      <c r="A12748"/>
    </row>
    <row r="12749" spans="1:1" x14ac:dyDescent="0.3">
      <c r="A12749"/>
    </row>
    <row r="12750" spans="1:1" x14ac:dyDescent="0.3">
      <c r="A12750"/>
    </row>
    <row r="12751" spans="1:1" x14ac:dyDescent="0.3">
      <c r="A12751"/>
    </row>
    <row r="12752" spans="1:1" x14ac:dyDescent="0.3">
      <c r="A12752"/>
    </row>
    <row r="12753" spans="1:1" x14ac:dyDescent="0.3">
      <c r="A12753"/>
    </row>
    <row r="12754" spans="1:1" x14ac:dyDescent="0.3">
      <c r="A12754"/>
    </row>
    <row r="12755" spans="1:1" x14ac:dyDescent="0.3">
      <c r="A12755"/>
    </row>
    <row r="12756" spans="1:1" x14ac:dyDescent="0.3">
      <c r="A12756"/>
    </row>
    <row r="12757" spans="1:1" x14ac:dyDescent="0.3">
      <c r="A12757"/>
    </row>
    <row r="12758" spans="1:1" x14ac:dyDescent="0.3">
      <c r="A12758"/>
    </row>
    <row r="12759" spans="1:1" x14ac:dyDescent="0.3">
      <c r="A12759"/>
    </row>
    <row r="12760" spans="1:1" x14ac:dyDescent="0.3">
      <c r="A12760"/>
    </row>
    <row r="12761" spans="1:1" x14ac:dyDescent="0.3">
      <c r="A12761"/>
    </row>
    <row r="12762" spans="1:1" x14ac:dyDescent="0.3">
      <c r="A12762"/>
    </row>
    <row r="12763" spans="1:1" x14ac:dyDescent="0.3">
      <c r="A12763"/>
    </row>
    <row r="12764" spans="1:1" x14ac:dyDescent="0.3">
      <c r="A12764"/>
    </row>
    <row r="12765" spans="1:1" x14ac:dyDescent="0.3">
      <c r="A12765"/>
    </row>
    <row r="12766" spans="1:1" x14ac:dyDescent="0.3">
      <c r="A12766"/>
    </row>
    <row r="12767" spans="1:1" x14ac:dyDescent="0.3">
      <c r="A12767"/>
    </row>
    <row r="12768" spans="1:1" x14ac:dyDescent="0.3">
      <c r="A12768"/>
    </row>
    <row r="12769" spans="1:1" x14ac:dyDescent="0.3">
      <c r="A12769"/>
    </row>
    <row r="12770" spans="1:1" x14ac:dyDescent="0.3">
      <c r="A12770"/>
    </row>
    <row r="12771" spans="1:1" x14ac:dyDescent="0.3">
      <c r="A12771"/>
    </row>
    <row r="12772" spans="1:1" x14ac:dyDescent="0.3">
      <c r="A12772"/>
    </row>
    <row r="12773" spans="1:1" x14ac:dyDescent="0.3">
      <c r="A12773"/>
    </row>
    <row r="12774" spans="1:1" x14ac:dyDescent="0.3">
      <c r="A12774"/>
    </row>
    <row r="12775" spans="1:1" x14ac:dyDescent="0.3">
      <c r="A12775"/>
    </row>
    <row r="12776" spans="1:1" x14ac:dyDescent="0.3">
      <c r="A12776"/>
    </row>
    <row r="12777" spans="1:1" x14ac:dyDescent="0.3">
      <c r="A12777"/>
    </row>
    <row r="12778" spans="1:1" x14ac:dyDescent="0.3">
      <c r="A12778"/>
    </row>
    <row r="12779" spans="1:1" x14ac:dyDescent="0.3">
      <c r="A12779"/>
    </row>
    <row r="12780" spans="1:1" x14ac:dyDescent="0.3">
      <c r="A12780"/>
    </row>
    <row r="12781" spans="1:1" x14ac:dyDescent="0.3">
      <c r="A12781"/>
    </row>
    <row r="12782" spans="1:1" x14ac:dyDescent="0.3">
      <c r="A12782"/>
    </row>
    <row r="12783" spans="1:1" x14ac:dyDescent="0.3">
      <c r="A12783"/>
    </row>
    <row r="12784" spans="1:1" x14ac:dyDescent="0.3">
      <c r="A12784"/>
    </row>
    <row r="12785" spans="1:1" x14ac:dyDescent="0.3">
      <c r="A12785"/>
    </row>
    <row r="12786" spans="1:1" x14ac:dyDescent="0.3">
      <c r="A12786"/>
    </row>
    <row r="12787" spans="1:1" x14ac:dyDescent="0.3">
      <c r="A12787"/>
    </row>
    <row r="12788" spans="1:1" x14ac:dyDescent="0.3">
      <c r="A12788"/>
    </row>
    <row r="12789" spans="1:1" x14ac:dyDescent="0.3">
      <c r="A12789"/>
    </row>
    <row r="12790" spans="1:1" x14ac:dyDescent="0.3">
      <c r="A12790"/>
    </row>
    <row r="12791" spans="1:1" x14ac:dyDescent="0.3">
      <c r="A12791"/>
    </row>
    <row r="12792" spans="1:1" x14ac:dyDescent="0.3">
      <c r="A12792"/>
    </row>
    <row r="12793" spans="1:1" x14ac:dyDescent="0.3">
      <c r="A12793"/>
    </row>
    <row r="12794" spans="1:1" x14ac:dyDescent="0.3">
      <c r="A12794"/>
    </row>
    <row r="12795" spans="1:1" x14ac:dyDescent="0.3">
      <c r="A12795"/>
    </row>
    <row r="12796" spans="1:1" x14ac:dyDescent="0.3">
      <c r="A12796"/>
    </row>
    <row r="12797" spans="1:1" x14ac:dyDescent="0.3">
      <c r="A12797"/>
    </row>
    <row r="12798" spans="1:1" x14ac:dyDescent="0.3">
      <c r="A12798"/>
    </row>
    <row r="12799" spans="1:1" x14ac:dyDescent="0.3">
      <c r="A12799"/>
    </row>
    <row r="12800" spans="1:1" x14ac:dyDescent="0.3">
      <c r="A12800"/>
    </row>
    <row r="12801" spans="1:1" x14ac:dyDescent="0.3">
      <c r="A12801"/>
    </row>
    <row r="12802" spans="1:1" x14ac:dyDescent="0.3">
      <c r="A12802"/>
    </row>
    <row r="12803" spans="1:1" x14ac:dyDescent="0.3">
      <c r="A12803"/>
    </row>
    <row r="12804" spans="1:1" x14ac:dyDescent="0.3">
      <c r="A12804"/>
    </row>
    <row r="12805" spans="1:1" x14ac:dyDescent="0.3">
      <c r="A12805"/>
    </row>
    <row r="12806" spans="1:1" x14ac:dyDescent="0.3">
      <c r="A12806"/>
    </row>
    <row r="12807" spans="1:1" x14ac:dyDescent="0.3">
      <c r="A12807"/>
    </row>
    <row r="12808" spans="1:1" x14ac:dyDescent="0.3">
      <c r="A12808"/>
    </row>
    <row r="12809" spans="1:1" x14ac:dyDescent="0.3">
      <c r="A12809"/>
    </row>
    <row r="12810" spans="1:1" x14ac:dyDescent="0.3">
      <c r="A12810"/>
    </row>
    <row r="12811" spans="1:1" x14ac:dyDescent="0.3">
      <c r="A12811"/>
    </row>
    <row r="12812" spans="1:1" x14ac:dyDescent="0.3">
      <c r="A12812"/>
    </row>
    <row r="12813" spans="1:1" x14ac:dyDescent="0.3">
      <c r="A12813"/>
    </row>
    <row r="12814" spans="1:1" x14ac:dyDescent="0.3">
      <c r="A12814"/>
    </row>
    <row r="12815" spans="1:1" x14ac:dyDescent="0.3">
      <c r="A12815"/>
    </row>
    <row r="12816" spans="1:1" x14ac:dyDescent="0.3">
      <c r="A12816"/>
    </row>
    <row r="12817" spans="1:1" x14ac:dyDescent="0.3">
      <c r="A12817"/>
    </row>
    <row r="12818" spans="1:1" x14ac:dyDescent="0.3">
      <c r="A12818"/>
    </row>
    <row r="12819" spans="1:1" x14ac:dyDescent="0.3">
      <c r="A12819"/>
    </row>
    <row r="12820" spans="1:1" x14ac:dyDescent="0.3">
      <c r="A12820"/>
    </row>
    <row r="12821" spans="1:1" x14ac:dyDescent="0.3">
      <c r="A12821"/>
    </row>
    <row r="12822" spans="1:1" x14ac:dyDescent="0.3">
      <c r="A12822"/>
    </row>
    <row r="12823" spans="1:1" x14ac:dyDescent="0.3">
      <c r="A12823"/>
    </row>
    <row r="12824" spans="1:1" x14ac:dyDescent="0.3">
      <c r="A12824"/>
    </row>
    <row r="12825" spans="1:1" x14ac:dyDescent="0.3">
      <c r="A12825"/>
    </row>
    <row r="12826" spans="1:1" x14ac:dyDescent="0.3">
      <c r="A12826"/>
    </row>
    <row r="12827" spans="1:1" x14ac:dyDescent="0.3">
      <c r="A12827"/>
    </row>
    <row r="12828" spans="1:1" x14ac:dyDescent="0.3">
      <c r="A12828"/>
    </row>
    <row r="12829" spans="1:1" x14ac:dyDescent="0.3">
      <c r="A12829"/>
    </row>
    <row r="12830" spans="1:1" x14ac:dyDescent="0.3">
      <c r="A12830"/>
    </row>
    <row r="12831" spans="1:1" x14ac:dyDescent="0.3">
      <c r="A12831"/>
    </row>
    <row r="12832" spans="1:1" x14ac:dyDescent="0.3">
      <c r="A12832"/>
    </row>
    <row r="12833" spans="1:1" x14ac:dyDescent="0.3">
      <c r="A12833"/>
    </row>
    <row r="12834" spans="1:1" x14ac:dyDescent="0.3">
      <c r="A12834"/>
    </row>
    <row r="12835" spans="1:1" x14ac:dyDescent="0.3">
      <c r="A12835"/>
    </row>
    <row r="12836" spans="1:1" x14ac:dyDescent="0.3">
      <c r="A12836"/>
    </row>
    <row r="12837" spans="1:1" x14ac:dyDescent="0.3">
      <c r="A12837"/>
    </row>
    <row r="12838" spans="1:1" x14ac:dyDescent="0.3">
      <c r="A12838"/>
    </row>
    <row r="12839" spans="1:1" x14ac:dyDescent="0.3">
      <c r="A12839"/>
    </row>
    <row r="12840" spans="1:1" x14ac:dyDescent="0.3">
      <c r="A12840"/>
    </row>
    <row r="12841" spans="1:1" x14ac:dyDescent="0.3">
      <c r="A12841"/>
    </row>
    <row r="12842" spans="1:1" x14ac:dyDescent="0.3">
      <c r="A12842"/>
    </row>
    <row r="12843" spans="1:1" x14ac:dyDescent="0.3">
      <c r="A12843"/>
    </row>
    <row r="12844" spans="1:1" x14ac:dyDescent="0.3">
      <c r="A12844"/>
    </row>
    <row r="12845" spans="1:1" x14ac:dyDescent="0.3">
      <c r="A12845"/>
    </row>
    <row r="12846" spans="1:1" x14ac:dyDescent="0.3">
      <c r="A12846"/>
    </row>
    <row r="12847" spans="1:1" x14ac:dyDescent="0.3">
      <c r="A12847"/>
    </row>
    <row r="12848" spans="1:1" x14ac:dyDescent="0.3">
      <c r="A12848"/>
    </row>
    <row r="12849" spans="1:1" x14ac:dyDescent="0.3">
      <c r="A12849"/>
    </row>
    <row r="12850" spans="1:1" x14ac:dyDescent="0.3">
      <c r="A12850"/>
    </row>
    <row r="12851" spans="1:1" x14ac:dyDescent="0.3">
      <c r="A12851"/>
    </row>
    <row r="12852" spans="1:1" x14ac:dyDescent="0.3">
      <c r="A12852"/>
    </row>
    <row r="12853" spans="1:1" x14ac:dyDescent="0.3">
      <c r="A12853"/>
    </row>
    <row r="12854" spans="1:1" x14ac:dyDescent="0.3">
      <c r="A12854"/>
    </row>
    <row r="12855" spans="1:1" x14ac:dyDescent="0.3">
      <c r="A12855"/>
    </row>
    <row r="12856" spans="1:1" x14ac:dyDescent="0.3">
      <c r="A12856"/>
    </row>
    <row r="12857" spans="1:1" x14ac:dyDescent="0.3">
      <c r="A12857"/>
    </row>
    <row r="12858" spans="1:1" x14ac:dyDescent="0.3">
      <c r="A12858"/>
    </row>
    <row r="12859" spans="1:1" x14ac:dyDescent="0.3">
      <c r="A12859"/>
    </row>
    <row r="12860" spans="1:1" x14ac:dyDescent="0.3">
      <c r="A12860"/>
    </row>
    <row r="12861" spans="1:1" x14ac:dyDescent="0.3">
      <c r="A12861"/>
    </row>
    <row r="12862" spans="1:1" x14ac:dyDescent="0.3">
      <c r="A12862"/>
    </row>
    <row r="12863" spans="1:1" x14ac:dyDescent="0.3">
      <c r="A12863"/>
    </row>
    <row r="12864" spans="1:1" x14ac:dyDescent="0.3">
      <c r="A12864"/>
    </row>
    <row r="12865" spans="1:1" x14ac:dyDescent="0.3">
      <c r="A12865"/>
    </row>
    <row r="12866" spans="1:1" x14ac:dyDescent="0.3">
      <c r="A12866"/>
    </row>
    <row r="12867" spans="1:1" x14ac:dyDescent="0.3">
      <c r="A12867"/>
    </row>
    <row r="12868" spans="1:1" x14ac:dyDescent="0.3">
      <c r="A12868"/>
    </row>
    <row r="12869" spans="1:1" x14ac:dyDescent="0.3">
      <c r="A12869"/>
    </row>
    <row r="12870" spans="1:1" x14ac:dyDescent="0.3">
      <c r="A12870"/>
    </row>
    <row r="12871" spans="1:1" x14ac:dyDescent="0.3">
      <c r="A12871"/>
    </row>
    <row r="12872" spans="1:1" x14ac:dyDescent="0.3">
      <c r="A12872"/>
    </row>
    <row r="12873" spans="1:1" x14ac:dyDescent="0.3">
      <c r="A12873"/>
    </row>
    <row r="12874" spans="1:1" x14ac:dyDescent="0.3">
      <c r="A12874"/>
    </row>
    <row r="12875" spans="1:1" x14ac:dyDescent="0.3">
      <c r="A12875"/>
    </row>
    <row r="12876" spans="1:1" x14ac:dyDescent="0.3">
      <c r="A12876"/>
    </row>
    <row r="12877" spans="1:1" x14ac:dyDescent="0.3">
      <c r="A12877"/>
    </row>
    <row r="12878" spans="1:1" x14ac:dyDescent="0.3">
      <c r="A12878"/>
    </row>
    <row r="12879" spans="1:1" x14ac:dyDescent="0.3">
      <c r="A12879"/>
    </row>
    <row r="12880" spans="1:1" x14ac:dyDescent="0.3">
      <c r="A12880"/>
    </row>
    <row r="12881" spans="1:1" x14ac:dyDescent="0.3">
      <c r="A12881"/>
    </row>
    <row r="12882" spans="1:1" x14ac:dyDescent="0.3">
      <c r="A12882"/>
    </row>
    <row r="12883" spans="1:1" x14ac:dyDescent="0.3">
      <c r="A12883"/>
    </row>
    <row r="12884" spans="1:1" x14ac:dyDescent="0.3">
      <c r="A12884"/>
    </row>
    <row r="12885" spans="1:1" x14ac:dyDescent="0.3">
      <c r="A12885"/>
    </row>
    <row r="12886" spans="1:1" x14ac:dyDescent="0.3">
      <c r="A12886"/>
    </row>
    <row r="12887" spans="1:1" x14ac:dyDescent="0.3">
      <c r="A12887"/>
    </row>
    <row r="12888" spans="1:1" x14ac:dyDescent="0.3">
      <c r="A12888"/>
    </row>
    <row r="12889" spans="1:1" x14ac:dyDescent="0.3">
      <c r="A12889"/>
    </row>
    <row r="12890" spans="1:1" x14ac:dyDescent="0.3">
      <c r="A12890"/>
    </row>
    <row r="12891" spans="1:1" x14ac:dyDescent="0.3">
      <c r="A12891"/>
    </row>
    <row r="12892" spans="1:1" x14ac:dyDescent="0.3">
      <c r="A12892"/>
    </row>
    <row r="12893" spans="1:1" x14ac:dyDescent="0.3">
      <c r="A12893"/>
    </row>
    <row r="12894" spans="1:1" x14ac:dyDescent="0.3">
      <c r="A12894"/>
    </row>
    <row r="12895" spans="1:1" x14ac:dyDescent="0.3">
      <c r="A12895"/>
    </row>
    <row r="12896" spans="1:1" x14ac:dyDescent="0.3">
      <c r="A12896"/>
    </row>
    <row r="12897" spans="1:1" x14ac:dyDescent="0.3">
      <c r="A12897"/>
    </row>
    <row r="12898" spans="1:1" x14ac:dyDescent="0.3">
      <c r="A12898"/>
    </row>
    <row r="12899" spans="1:1" x14ac:dyDescent="0.3">
      <c r="A12899"/>
    </row>
    <row r="12900" spans="1:1" x14ac:dyDescent="0.3">
      <c r="A12900"/>
    </row>
    <row r="12901" spans="1:1" x14ac:dyDescent="0.3">
      <c r="A12901"/>
    </row>
    <row r="12902" spans="1:1" x14ac:dyDescent="0.3">
      <c r="A12902"/>
    </row>
    <row r="12903" spans="1:1" x14ac:dyDescent="0.3">
      <c r="A12903"/>
    </row>
    <row r="12904" spans="1:1" x14ac:dyDescent="0.3">
      <c r="A12904"/>
    </row>
    <row r="12905" spans="1:1" x14ac:dyDescent="0.3">
      <c r="A12905"/>
    </row>
    <row r="12906" spans="1:1" x14ac:dyDescent="0.3">
      <c r="A12906"/>
    </row>
    <row r="12907" spans="1:1" x14ac:dyDescent="0.3">
      <c r="A12907"/>
    </row>
    <row r="12908" spans="1:1" x14ac:dyDescent="0.3">
      <c r="A12908"/>
    </row>
    <row r="12909" spans="1:1" x14ac:dyDescent="0.3">
      <c r="A12909"/>
    </row>
    <row r="12910" spans="1:1" x14ac:dyDescent="0.3">
      <c r="A12910"/>
    </row>
    <row r="12911" spans="1:1" x14ac:dyDescent="0.3">
      <c r="A12911"/>
    </row>
    <row r="12912" spans="1:1" x14ac:dyDescent="0.3">
      <c r="A12912"/>
    </row>
    <row r="12913" spans="1:1" x14ac:dyDescent="0.3">
      <c r="A12913"/>
    </row>
    <row r="12914" spans="1:1" x14ac:dyDescent="0.3">
      <c r="A12914"/>
    </row>
    <row r="12915" spans="1:1" x14ac:dyDescent="0.3">
      <c r="A12915"/>
    </row>
    <row r="12916" spans="1:1" x14ac:dyDescent="0.3">
      <c r="A12916"/>
    </row>
    <row r="12917" spans="1:1" x14ac:dyDescent="0.3">
      <c r="A12917"/>
    </row>
    <row r="12918" spans="1:1" x14ac:dyDescent="0.3">
      <c r="A12918"/>
    </row>
    <row r="12919" spans="1:1" x14ac:dyDescent="0.3">
      <c r="A12919"/>
    </row>
    <row r="12920" spans="1:1" x14ac:dyDescent="0.3">
      <c r="A12920"/>
    </row>
    <row r="12921" spans="1:1" x14ac:dyDescent="0.3">
      <c r="A12921"/>
    </row>
    <row r="12922" spans="1:1" x14ac:dyDescent="0.3">
      <c r="A12922"/>
    </row>
    <row r="12923" spans="1:1" x14ac:dyDescent="0.3">
      <c r="A12923"/>
    </row>
    <row r="12924" spans="1:1" x14ac:dyDescent="0.3">
      <c r="A12924"/>
    </row>
    <row r="12925" spans="1:1" x14ac:dyDescent="0.3">
      <c r="A12925"/>
    </row>
    <row r="12926" spans="1:1" x14ac:dyDescent="0.3">
      <c r="A12926"/>
    </row>
    <row r="12927" spans="1:1" x14ac:dyDescent="0.3">
      <c r="A12927"/>
    </row>
    <row r="12928" spans="1:1" x14ac:dyDescent="0.3">
      <c r="A12928"/>
    </row>
    <row r="12929" spans="1:1" x14ac:dyDescent="0.3">
      <c r="A12929"/>
    </row>
    <row r="12930" spans="1:1" x14ac:dyDescent="0.3">
      <c r="A12930"/>
    </row>
    <row r="12931" spans="1:1" x14ac:dyDescent="0.3">
      <c r="A12931"/>
    </row>
    <row r="12932" spans="1:1" x14ac:dyDescent="0.3">
      <c r="A12932"/>
    </row>
    <row r="12933" spans="1:1" x14ac:dyDescent="0.3">
      <c r="A12933"/>
    </row>
    <row r="12934" spans="1:1" x14ac:dyDescent="0.3">
      <c r="A12934"/>
    </row>
    <row r="12935" spans="1:1" x14ac:dyDescent="0.3">
      <c r="A12935"/>
    </row>
    <row r="12936" spans="1:1" x14ac:dyDescent="0.3">
      <c r="A12936"/>
    </row>
    <row r="12937" spans="1:1" x14ac:dyDescent="0.3">
      <c r="A12937"/>
    </row>
    <row r="12938" spans="1:1" x14ac:dyDescent="0.3">
      <c r="A12938"/>
    </row>
    <row r="12939" spans="1:1" x14ac:dyDescent="0.3">
      <c r="A12939"/>
    </row>
    <row r="12940" spans="1:1" x14ac:dyDescent="0.3">
      <c r="A12940"/>
    </row>
    <row r="12941" spans="1:1" x14ac:dyDescent="0.3">
      <c r="A12941"/>
    </row>
    <row r="12942" spans="1:1" x14ac:dyDescent="0.3">
      <c r="A12942"/>
    </row>
    <row r="12943" spans="1:1" x14ac:dyDescent="0.3">
      <c r="A12943"/>
    </row>
    <row r="12944" spans="1:1" x14ac:dyDescent="0.3">
      <c r="A12944"/>
    </row>
    <row r="12945" spans="1:1" x14ac:dyDescent="0.3">
      <c r="A12945"/>
    </row>
    <row r="12946" spans="1:1" x14ac:dyDescent="0.3">
      <c r="A12946"/>
    </row>
    <row r="12947" spans="1:1" x14ac:dyDescent="0.3">
      <c r="A12947"/>
    </row>
    <row r="12948" spans="1:1" x14ac:dyDescent="0.3">
      <c r="A12948"/>
    </row>
    <row r="12949" spans="1:1" x14ac:dyDescent="0.3">
      <c r="A12949"/>
    </row>
    <row r="12950" spans="1:1" x14ac:dyDescent="0.3">
      <c r="A12950"/>
    </row>
    <row r="12951" spans="1:1" x14ac:dyDescent="0.3">
      <c r="A12951"/>
    </row>
    <row r="12952" spans="1:1" x14ac:dyDescent="0.3">
      <c r="A12952"/>
    </row>
    <row r="12953" spans="1:1" x14ac:dyDescent="0.3">
      <c r="A12953"/>
    </row>
    <row r="12954" spans="1:1" x14ac:dyDescent="0.3">
      <c r="A12954"/>
    </row>
    <row r="12955" spans="1:1" x14ac:dyDescent="0.3">
      <c r="A12955"/>
    </row>
    <row r="12956" spans="1:1" x14ac:dyDescent="0.3">
      <c r="A12956"/>
    </row>
    <row r="12957" spans="1:1" x14ac:dyDescent="0.3">
      <c r="A12957"/>
    </row>
    <row r="12958" spans="1:1" x14ac:dyDescent="0.3">
      <c r="A12958"/>
    </row>
    <row r="12959" spans="1:1" x14ac:dyDescent="0.3">
      <c r="A12959"/>
    </row>
    <row r="12960" spans="1:1" x14ac:dyDescent="0.3">
      <c r="A12960"/>
    </row>
    <row r="12961" spans="1:1" x14ac:dyDescent="0.3">
      <c r="A12961"/>
    </row>
    <row r="12962" spans="1:1" x14ac:dyDescent="0.3">
      <c r="A12962"/>
    </row>
    <row r="12963" spans="1:1" x14ac:dyDescent="0.3">
      <c r="A12963"/>
    </row>
    <row r="12964" spans="1:1" x14ac:dyDescent="0.3">
      <c r="A12964"/>
    </row>
    <row r="12965" spans="1:1" x14ac:dyDescent="0.3">
      <c r="A12965"/>
    </row>
    <row r="12966" spans="1:1" x14ac:dyDescent="0.3">
      <c r="A12966"/>
    </row>
    <row r="12967" spans="1:1" x14ac:dyDescent="0.3">
      <c r="A12967"/>
    </row>
    <row r="12968" spans="1:1" x14ac:dyDescent="0.3">
      <c r="A12968"/>
    </row>
    <row r="12969" spans="1:1" x14ac:dyDescent="0.3">
      <c r="A12969"/>
    </row>
    <row r="12970" spans="1:1" x14ac:dyDescent="0.3">
      <c r="A12970"/>
    </row>
    <row r="12971" spans="1:1" x14ac:dyDescent="0.3">
      <c r="A12971"/>
    </row>
    <row r="12972" spans="1:1" x14ac:dyDescent="0.3">
      <c r="A12972"/>
    </row>
    <row r="12973" spans="1:1" x14ac:dyDescent="0.3">
      <c r="A12973"/>
    </row>
    <row r="12974" spans="1:1" x14ac:dyDescent="0.3">
      <c r="A12974"/>
    </row>
    <row r="12975" spans="1:1" x14ac:dyDescent="0.3">
      <c r="A12975"/>
    </row>
    <row r="12976" spans="1:1" x14ac:dyDescent="0.3">
      <c r="A12976"/>
    </row>
    <row r="12977" spans="1:1" x14ac:dyDescent="0.3">
      <c r="A12977"/>
    </row>
    <row r="12978" spans="1:1" x14ac:dyDescent="0.3">
      <c r="A12978"/>
    </row>
    <row r="12979" spans="1:1" x14ac:dyDescent="0.3">
      <c r="A12979"/>
    </row>
    <row r="12980" spans="1:1" x14ac:dyDescent="0.3">
      <c r="A12980"/>
    </row>
    <row r="12981" spans="1:1" x14ac:dyDescent="0.3">
      <c r="A12981"/>
    </row>
    <row r="12982" spans="1:1" x14ac:dyDescent="0.3">
      <c r="A12982"/>
    </row>
    <row r="12983" spans="1:1" x14ac:dyDescent="0.3">
      <c r="A12983"/>
    </row>
    <row r="12984" spans="1:1" x14ac:dyDescent="0.3">
      <c r="A12984"/>
    </row>
    <row r="12985" spans="1:1" x14ac:dyDescent="0.3">
      <c r="A12985"/>
    </row>
    <row r="12986" spans="1:1" x14ac:dyDescent="0.3">
      <c r="A12986"/>
    </row>
    <row r="12987" spans="1:1" x14ac:dyDescent="0.3">
      <c r="A12987"/>
    </row>
    <row r="12988" spans="1:1" x14ac:dyDescent="0.3">
      <c r="A12988"/>
    </row>
    <row r="12989" spans="1:1" x14ac:dyDescent="0.3">
      <c r="A12989"/>
    </row>
    <row r="12990" spans="1:1" x14ac:dyDescent="0.3">
      <c r="A12990"/>
    </row>
    <row r="12991" spans="1:1" x14ac:dyDescent="0.3">
      <c r="A12991"/>
    </row>
    <row r="12992" spans="1:1" x14ac:dyDescent="0.3">
      <c r="A12992"/>
    </row>
    <row r="12993" spans="1:1" x14ac:dyDescent="0.3">
      <c r="A12993"/>
    </row>
    <row r="12994" spans="1:1" x14ac:dyDescent="0.3">
      <c r="A12994"/>
    </row>
    <row r="12995" spans="1:1" x14ac:dyDescent="0.3">
      <c r="A12995"/>
    </row>
    <row r="12996" spans="1:1" x14ac:dyDescent="0.3">
      <c r="A12996"/>
    </row>
    <row r="12997" spans="1:1" x14ac:dyDescent="0.3">
      <c r="A12997"/>
    </row>
    <row r="12998" spans="1:1" x14ac:dyDescent="0.3">
      <c r="A12998"/>
    </row>
    <row r="12999" spans="1:1" x14ac:dyDescent="0.3">
      <c r="A12999"/>
    </row>
    <row r="13000" spans="1:1" x14ac:dyDescent="0.3">
      <c r="A13000"/>
    </row>
    <row r="13001" spans="1:1" x14ac:dyDescent="0.3">
      <c r="A13001"/>
    </row>
    <row r="13002" spans="1:1" x14ac:dyDescent="0.3">
      <c r="A13002"/>
    </row>
    <row r="13003" spans="1:1" x14ac:dyDescent="0.3">
      <c r="A13003"/>
    </row>
    <row r="13004" spans="1:1" x14ac:dyDescent="0.3">
      <c r="A13004"/>
    </row>
    <row r="13005" spans="1:1" x14ac:dyDescent="0.3">
      <c r="A13005"/>
    </row>
    <row r="13006" spans="1:1" x14ac:dyDescent="0.3">
      <c r="A13006"/>
    </row>
    <row r="13007" spans="1:1" x14ac:dyDescent="0.3">
      <c r="A13007"/>
    </row>
    <row r="13008" spans="1:1" x14ac:dyDescent="0.3">
      <c r="A13008"/>
    </row>
    <row r="13009" spans="1:1" x14ac:dyDescent="0.3">
      <c r="A13009"/>
    </row>
    <row r="13010" spans="1:1" x14ac:dyDescent="0.3">
      <c r="A13010"/>
    </row>
    <row r="13011" spans="1:1" x14ac:dyDescent="0.3">
      <c r="A13011"/>
    </row>
    <row r="13012" spans="1:1" x14ac:dyDescent="0.3">
      <c r="A13012"/>
    </row>
    <row r="13013" spans="1:1" x14ac:dyDescent="0.3">
      <c r="A13013"/>
    </row>
    <row r="13014" spans="1:1" x14ac:dyDescent="0.3">
      <c r="A13014"/>
    </row>
    <row r="13015" spans="1:1" x14ac:dyDescent="0.3">
      <c r="A13015"/>
    </row>
    <row r="13016" spans="1:1" x14ac:dyDescent="0.3">
      <c r="A13016"/>
    </row>
    <row r="13017" spans="1:1" x14ac:dyDescent="0.3">
      <c r="A13017"/>
    </row>
    <row r="13018" spans="1:1" x14ac:dyDescent="0.3">
      <c r="A13018"/>
    </row>
    <row r="13019" spans="1:1" x14ac:dyDescent="0.3">
      <c r="A13019"/>
    </row>
    <row r="13020" spans="1:1" x14ac:dyDescent="0.3">
      <c r="A13020"/>
    </row>
    <row r="13021" spans="1:1" x14ac:dyDescent="0.3">
      <c r="A13021"/>
    </row>
    <row r="13022" spans="1:1" x14ac:dyDescent="0.3">
      <c r="A13022"/>
    </row>
    <row r="13023" spans="1:1" x14ac:dyDescent="0.3">
      <c r="A13023"/>
    </row>
    <row r="13024" spans="1:1" x14ac:dyDescent="0.3">
      <c r="A13024"/>
    </row>
    <row r="13025" spans="1:1" x14ac:dyDescent="0.3">
      <c r="A13025"/>
    </row>
    <row r="13026" spans="1:1" x14ac:dyDescent="0.3">
      <c r="A13026"/>
    </row>
    <row r="13027" spans="1:1" x14ac:dyDescent="0.3">
      <c r="A13027"/>
    </row>
    <row r="13028" spans="1:1" x14ac:dyDescent="0.3">
      <c r="A13028"/>
    </row>
    <row r="13029" spans="1:1" x14ac:dyDescent="0.3">
      <c r="A13029"/>
    </row>
    <row r="13030" spans="1:1" x14ac:dyDescent="0.3">
      <c r="A13030"/>
    </row>
    <row r="13031" spans="1:1" x14ac:dyDescent="0.3">
      <c r="A13031"/>
    </row>
    <row r="13032" spans="1:1" x14ac:dyDescent="0.3">
      <c r="A13032"/>
    </row>
    <row r="13033" spans="1:1" x14ac:dyDescent="0.3">
      <c r="A13033"/>
    </row>
    <row r="13034" spans="1:1" x14ac:dyDescent="0.3">
      <c r="A13034"/>
    </row>
    <row r="13035" spans="1:1" x14ac:dyDescent="0.3">
      <c r="A13035"/>
    </row>
    <row r="13036" spans="1:1" x14ac:dyDescent="0.3">
      <c r="A13036"/>
    </row>
    <row r="13037" spans="1:1" x14ac:dyDescent="0.3">
      <c r="A13037"/>
    </row>
    <row r="13038" spans="1:1" x14ac:dyDescent="0.3">
      <c r="A13038"/>
    </row>
    <row r="13039" spans="1:1" x14ac:dyDescent="0.3">
      <c r="A13039"/>
    </row>
    <row r="13040" spans="1:1" x14ac:dyDescent="0.3">
      <c r="A13040"/>
    </row>
    <row r="13041" spans="1:1" x14ac:dyDescent="0.3">
      <c r="A13041"/>
    </row>
    <row r="13042" spans="1:1" x14ac:dyDescent="0.3">
      <c r="A13042"/>
    </row>
    <row r="13043" spans="1:1" x14ac:dyDescent="0.3">
      <c r="A13043"/>
    </row>
    <row r="13044" spans="1:1" x14ac:dyDescent="0.3">
      <c r="A13044"/>
    </row>
    <row r="13045" spans="1:1" x14ac:dyDescent="0.3">
      <c r="A13045"/>
    </row>
    <row r="13046" spans="1:1" x14ac:dyDescent="0.3">
      <c r="A13046"/>
    </row>
    <row r="13047" spans="1:1" x14ac:dyDescent="0.3">
      <c r="A13047"/>
    </row>
    <row r="13048" spans="1:1" x14ac:dyDescent="0.3">
      <c r="A13048"/>
    </row>
    <row r="13049" spans="1:1" x14ac:dyDescent="0.3">
      <c r="A13049"/>
    </row>
    <row r="13050" spans="1:1" x14ac:dyDescent="0.3">
      <c r="A13050"/>
    </row>
    <row r="13051" spans="1:1" x14ac:dyDescent="0.3">
      <c r="A13051"/>
    </row>
    <row r="13052" spans="1:1" x14ac:dyDescent="0.3">
      <c r="A13052"/>
    </row>
    <row r="13053" spans="1:1" x14ac:dyDescent="0.3">
      <c r="A13053"/>
    </row>
    <row r="13054" spans="1:1" x14ac:dyDescent="0.3">
      <c r="A13054"/>
    </row>
    <row r="13055" spans="1:1" x14ac:dyDescent="0.3">
      <c r="A13055"/>
    </row>
    <row r="13056" spans="1:1" x14ac:dyDescent="0.3">
      <c r="A13056"/>
    </row>
    <row r="13057" spans="1:1" x14ac:dyDescent="0.3">
      <c r="A13057"/>
    </row>
    <row r="13058" spans="1:1" x14ac:dyDescent="0.3">
      <c r="A13058"/>
    </row>
    <row r="13059" spans="1:1" x14ac:dyDescent="0.3">
      <c r="A13059"/>
    </row>
    <row r="13060" spans="1:1" x14ac:dyDescent="0.3">
      <c r="A13060"/>
    </row>
    <row r="13061" spans="1:1" x14ac:dyDescent="0.3">
      <c r="A13061"/>
    </row>
    <row r="13062" spans="1:1" x14ac:dyDescent="0.3">
      <c r="A13062"/>
    </row>
    <row r="13063" spans="1:1" x14ac:dyDescent="0.3">
      <c r="A13063"/>
    </row>
    <row r="13064" spans="1:1" x14ac:dyDescent="0.3">
      <c r="A13064"/>
    </row>
    <row r="13065" spans="1:1" x14ac:dyDescent="0.3">
      <c r="A13065"/>
    </row>
    <row r="13066" spans="1:1" x14ac:dyDescent="0.3">
      <c r="A13066"/>
    </row>
    <row r="13067" spans="1:1" x14ac:dyDescent="0.3">
      <c r="A13067"/>
    </row>
    <row r="13068" spans="1:1" x14ac:dyDescent="0.3">
      <c r="A13068"/>
    </row>
    <row r="13069" spans="1:1" x14ac:dyDescent="0.3">
      <c r="A13069"/>
    </row>
    <row r="13070" spans="1:1" x14ac:dyDescent="0.3">
      <c r="A13070"/>
    </row>
    <row r="13071" spans="1:1" x14ac:dyDescent="0.3">
      <c r="A13071"/>
    </row>
    <row r="13072" spans="1:1" x14ac:dyDescent="0.3">
      <c r="A13072"/>
    </row>
    <row r="13073" spans="1:1" x14ac:dyDescent="0.3">
      <c r="A13073"/>
    </row>
    <row r="13074" spans="1:1" x14ac:dyDescent="0.3">
      <c r="A13074"/>
    </row>
    <row r="13075" spans="1:1" x14ac:dyDescent="0.3">
      <c r="A13075"/>
    </row>
    <row r="13076" spans="1:1" x14ac:dyDescent="0.3">
      <c r="A13076"/>
    </row>
    <row r="13077" spans="1:1" x14ac:dyDescent="0.3">
      <c r="A13077"/>
    </row>
    <row r="13078" spans="1:1" x14ac:dyDescent="0.3">
      <c r="A13078"/>
    </row>
    <row r="13079" spans="1:1" x14ac:dyDescent="0.3">
      <c r="A13079"/>
    </row>
    <row r="13080" spans="1:1" x14ac:dyDescent="0.3">
      <c r="A13080"/>
    </row>
    <row r="13081" spans="1:1" x14ac:dyDescent="0.3">
      <c r="A13081"/>
    </row>
    <row r="13082" spans="1:1" x14ac:dyDescent="0.3">
      <c r="A13082"/>
    </row>
    <row r="13083" spans="1:1" x14ac:dyDescent="0.3">
      <c r="A13083"/>
    </row>
    <row r="13084" spans="1:1" x14ac:dyDescent="0.3">
      <c r="A13084"/>
    </row>
    <row r="13085" spans="1:1" x14ac:dyDescent="0.3">
      <c r="A13085"/>
    </row>
    <row r="13086" spans="1:1" x14ac:dyDescent="0.3">
      <c r="A13086"/>
    </row>
    <row r="13087" spans="1:1" x14ac:dyDescent="0.3">
      <c r="A13087"/>
    </row>
    <row r="13088" spans="1:1" x14ac:dyDescent="0.3">
      <c r="A13088"/>
    </row>
    <row r="13089" spans="1:1" x14ac:dyDescent="0.3">
      <c r="A13089"/>
    </row>
    <row r="13090" spans="1:1" x14ac:dyDescent="0.3">
      <c r="A13090"/>
    </row>
    <row r="13091" spans="1:1" x14ac:dyDescent="0.3">
      <c r="A13091"/>
    </row>
    <row r="13092" spans="1:1" x14ac:dyDescent="0.3">
      <c r="A13092"/>
    </row>
    <row r="13093" spans="1:1" x14ac:dyDescent="0.3">
      <c r="A13093"/>
    </row>
    <row r="13094" spans="1:1" x14ac:dyDescent="0.3">
      <c r="A13094"/>
    </row>
    <row r="13095" spans="1:1" x14ac:dyDescent="0.3">
      <c r="A13095"/>
    </row>
    <row r="13096" spans="1:1" x14ac:dyDescent="0.3">
      <c r="A13096"/>
    </row>
    <row r="13097" spans="1:1" x14ac:dyDescent="0.3">
      <c r="A13097"/>
    </row>
    <row r="13098" spans="1:1" x14ac:dyDescent="0.3">
      <c r="A13098"/>
    </row>
    <row r="13099" spans="1:1" x14ac:dyDescent="0.3">
      <c r="A13099"/>
    </row>
    <row r="13100" spans="1:1" x14ac:dyDescent="0.3">
      <c r="A13100"/>
    </row>
    <row r="13101" spans="1:1" x14ac:dyDescent="0.3">
      <c r="A13101"/>
    </row>
    <row r="13102" spans="1:1" x14ac:dyDescent="0.3">
      <c r="A13102"/>
    </row>
    <row r="13103" spans="1:1" x14ac:dyDescent="0.3">
      <c r="A13103"/>
    </row>
    <row r="13104" spans="1:1" x14ac:dyDescent="0.3">
      <c r="A13104"/>
    </row>
    <row r="13105" spans="1:1" x14ac:dyDescent="0.3">
      <c r="A13105"/>
    </row>
    <row r="13106" spans="1:1" x14ac:dyDescent="0.3">
      <c r="A13106"/>
    </row>
    <row r="13107" spans="1:1" x14ac:dyDescent="0.3">
      <c r="A13107"/>
    </row>
    <row r="13108" spans="1:1" x14ac:dyDescent="0.3">
      <c r="A13108"/>
    </row>
    <row r="13109" spans="1:1" x14ac:dyDescent="0.3">
      <c r="A13109"/>
    </row>
    <row r="13110" spans="1:1" x14ac:dyDescent="0.3">
      <c r="A13110"/>
    </row>
    <row r="13111" spans="1:1" x14ac:dyDescent="0.3">
      <c r="A13111"/>
    </row>
    <row r="13112" spans="1:1" x14ac:dyDescent="0.3">
      <c r="A13112"/>
    </row>
    <row r="13113" spans="1:1" x14ac:dyDescent="0.3">
      <c r="A13113"/>
    </row>
    <row r="13114" spans="1:1" x14ac:dyDescent="0.3">
      <c r="A13114"/>
    </row>
    <row r="13115" spans="1:1" x14ac:dyDescent="0.3">
      <c r="A13115"/>
    </row>
    <row r="13116" spans="1:1" x14ac:dyDescent="0.3">
      <c r="A13116"/>
    </row>
    <row r="13117" spans="1:1" x14ac:dyDescent="0.3">
      <c r="A13117"/>
    </row>
    <row r="13118" spans="1:1" x14ac:dyDescent="0.3">
      <c r="A13118"/>
    </row>
    <row r="13119" spans="1:1" x14ac:dyDescent="0.3">
      <c r="A13119"/>
    </row>
    <row r="13120" spans="1:1" x14ac:dyDescent="0.3">
      <c r="A13120"/>
    </row>
    <row r="13121" spans="1:1" x14ac:dyDescent="0.3">
      <c r="A13121"/>
    </row>
    <row r="13122" spans="1:1" x14ac:dyDescent="0.3">
      <c r="A13122"/>
    </row>
    <row r="13123" spans="1:1" x14ac:dyDescent="0.3">
      <c r="A13123"/>
    </row>
    <row r="13124" spans="1:1" x14ac:dyDescent="0.3">
      <c r="A13124"/>
    </row>
    <row r="13125" spans="1:1" x14ac:dyDescent="0.3">
      <c r="A13125"/>
    </row>
    <row r="13126" spans="1:1" x14ac:dyDescent="0.3">
      <c r="A13126"/>
    </row>
    <row r="13127" spans="1:1" x14ac:dyDescent="0.3">
      <c r="A13127"/>
    </row>
    <row r="13128" spans="1:1" x14ac:dyDescent="0.3">
      <c r="A13128"/>
    </row>
    <row r="13129" spans="1:1" x14ac:dyDescent="0.3">
      <c r="A13129"/>
    </row>
    <row r="13130" spans="1:1" x14ac:dyDescent="0.3">
      <c r="A13130"/>
    </row>
    <row r="13131" spans="1:1" x14ac:dyDescent="0.3">
      <c r="A13131"/>
    </row>
    <row r="13132" spans="1:1" x14ac:dyDescent="0.3">
      <c r="A13132"/>
    </row>
    <row r="13133" spans="1:1" x14ac:dyDescent="0.3">
      <c r="A13133"/>
    </row>
    <row r="13134" spans="1:1" x14ac:dyDescent="0.3">
      <c r="A13134"/>
    </row>
    <row r="13135" spans="1:1" x14ac:dyDescent="0.3">
      <c r="A13135"/>
    </row>
    <row r="13136" spans="1:1" x14ac:dyDescent="0.3">
      <c r="A13136"/>
    </row>
    <row r="13137" spans="1:1" x14ac:dyDescent="0.3">
      <c r="A13137"/>
    </row>
    <row r="13138" spans="1:1" x14ac:dyDescent="0.3">
      <c r="A13138"/>
    </row>
    <row r="13139" spans="1:1" x14ac:dyDescent="0.3">
      <c r="A13139"/>
    </row>
    <row r="13140" spans="1:1" x14ac:dyDescent="0.3">
      <c r="A13140"/>
    </row>
    <row r="13141" spans="1:1" x14ac:dyDescent="0.3">
      <c r="A13141"/>
    </row>
    <row r="13142" spans="1:1" x14ac:dyDescent="0.3">
      <c r="A13142"/>
    </row>
    <row r="13143" spans="1:1" x14ac:dyDescent="0.3">
      <c r="A13143"/>
    </row>
    <row r="13144" spans="1:1" x14ac:dyDescent="0.3">
      <c r="A13144"/>
    </row>
    <row r="13145" spans="1:1" x14ac:dyDescent="0.3">
      <c r="A13145"/>
    </row>
    <row r="13146" spans="1:1" x14ac:dyDescent="0.3">
      <c r="A13146"/>
    </row>
    <row r="13147" spans="1:1" x14ac:dyDescent="0.3">
      <c r="A13147"/>
    </row>
    <row r="13148" spans="1:1" x14ac:dyDescent="0.3">
      <c r="A13148"/>
    </row>
    <row r="13149" spans="1:1" x14ac:dyDescent="0.3">
      <c r="A13149"/>
    </row>
    <row r="13150" spans="1:1" x14ac:dyDescent="0.3">
      <c r="A13150"/>
    </row>
    <row r="13151" spans="1:1" x14ac:dyDescent="0.3">
      <c r="A13151"/>
    </row>
    <row r="13152" spans="1:1" x14ac:dyDescent="0.3">
      <c r="A13152"/>
    </row>
    <row r="13153" spans="1:1" x14ac:dyDescent="0.3">
      <c r="A13153"/>
    </row>
    <row r="13154" spans="1:1" x14ac:dyDescent="0.3">
      <c r="A13154"/>
    </row>
    <row r="13155" spans="1:1" x14ac:dyDescent="0.3">
      <c r="A13155"/>
    </row>
    <row r="13156" spans="1:1" x14ac:dyDescent="0.3">
      <c r="A13156"/>
    </row>
    <row r="13157" spans="1:1" x14ac:dyDescent="0.3">
      <c r="A13157"/>
    </row>
    <row r="13158" spans="1:1" x14ac:dyDescent="0.3">
      <c r="A13158"/>
    </row>
    <row r="13159" spans="1:1" x14ac:dyDescent="0.3">
      <c r="A13159"/>
    </row>
    <row r="13160" spans="1:1" x14ac:dyDescent="0.3">
      <c r="A13160"/>
    </row>
    <row r="13161" spans="1:1" x14ac:dyDescent="0.3">
      <c r="A13161"/>
    </row>
    <row r="13162" spans="1:1" x14ac:dyDescent="0.3">
      <c r="A13162"/>
    </row>
    <row r="13163" spans="1:1" x14ac:dyDescent="0.3">
      <c r="A13163"/>
    </row>
    <row r="13164" spans="1:1" x14ac:dyDescent="0.3">
      <c r="A13164"/>
    </row>
    <row r="13165" spans="1:1" x14ac:dyDescent="0.3">
      <c r="A13165"/>
    </row>
    <row r="13166" spans="1:1" x14ac:dyDescent="0.3">
      <c r="A13166"/>
    </row>
    <row r="13167" spans="1:1" x14ac:dyDescent="0.3">
      <c r="A13167"/>
    </row>
    <row r="13168" spans="1:1" x14ac:dyDescent="0.3">
      <c r="A13168"/>
    </row>
    <row r="13169" spans="1:1" x14ac:dyDescent="0.3">
      <c r="A13169"/>
    </row>
    <row r="13170" spans="1:1" x14ac:dyDescent="0.3">
      <c r="A13170"/>
    </row>
    <row r="13171" spans="1:1" x14ac:dyDescent="0.3">
      <c r="A13171"/>
    </row>
    <row r="13172" spans="1:1" x14ac:dyDescent="0.3">
      <c r="A13172"/>
    </row>
    <row r="13173" spans="1:1" x14ac:dyDescent="0.3">
      <c r="A13173"/>
    </row>
    <row r="13174" spans="1:1" x14ac:dyDescent="0.3">
      <c r="A13174"/>
    </row>
    <row r="13175" spans="1:1" x14ac:dyDescent="0.3">
      <c r="A13175"/>
    </row>
    <row r="13176" spans="1:1" x14ac:dyDescent="0.3">
      <c r="A13176"/>
    </row>
    <row r="13177" spans="1:1" x14ac:dyDescent="0.3">
      <c r="A13177"/>
    </row>
    <row r="13178" spans="1:1" x14ac:dyDescent="0.3">
      <c r="A13178"/>
    </row>
    <row r="13179" spans="1:1" x14ac:dyDescent="0.3">
      <c r="A13179"/>
    </row>
    <row r="13180" spans="1:1" x14ac:dyDescent="0.3">
      <c r="A13180"/>
    </row>
    <row r="13181" spans="1:1" x14ac:dyDescent="0.3">
      <c r="A13181"/>
    </row>
    <row r="13182" spans="1:1" x14ac:dyDescent="0.3">
      <c r="A13182"/>
    </row>
    <row r="13183" spans="1:1" x14ac:dyDescent="0.3">
      <c r="A13183"/>
    </row>
    <row r="13184" spans="1:1" x14ac:dyDescent="0.3">
      <c r="A13184"/>
    </row>
    <row r="13185" spans="1:1" x14ac:dyDescent="0.3">
      <c r="A13185"/>
    </row>
    <row r="13186" spans="1:1" x14ac:dyDescent="0.3">
      <c r="A13186"/>
    </row>
    <row r="13187" spans="1:1" x14ac:dyDescent="0.3">
      <c r="A13187"/>
    </row>
    <row r="13188" spans="1:1" x14ac:dyDescent="0.3">
      <c r="A13188"/>
    </row>
    <row r="13189" spans="1:1" x14ac:dyDescent="0.3">
      <c r="A13189"/>
    </row>
    <row r="13190" spans="1:1" x14ac:dyDescent="0.3">
      <c r="A13190"/>
    </row>
    <row r="13191" spans="1:1" x14ac:dyDescent="0.3">
      <c r="A13191"/>
    </row>
    <row r="13192" spans="1:1" x14ac:dyDescent="0.3">
      <c r="A13192"/>
    </row>
    <row r="13193" spans="1:1" x14ac:dyDescent="0.3">
      <c r="A13193"/>
    </row>
    <row r="13194" spans="1:1" x14ac:dyDescent="0.3">
      <c r="A13194"/>
    </row>
    <row r="13195" spans="1:1" x14ac:dyDescent="0.3">
      <c r="A13195"/>
    </row>
    <row r="13196" spans="1:1" x14ac:dyDescent="0.3">
      <c r="A13196"/>
    </row>
    <row r="13197" spans="1:1" x14ac:dyDescent="0.3">
      <c r="A13197"/>
    </row>
    <row r="13198" spans="1:1" x14ac:dyDescent="0.3">
      <c r="A13198"/>
    </row>
    <row r="13199" spans="1:1" x14ac:dyDescent="0.3">
      <c r="A13199"/>
    </row>
    <row r="13200" spans="1:1" x14ac:dyDescent="0.3">
      <c r="A13200"/>
    </row>
    <row r="13201" spans="1:1" x14ac:dyDescent="0.3">
      <c r="A13201"/>
    </row>
    <row r="13202" spans="1:1" x14ac:dyDescent="0.3">
      <c r="A13202"/>
    </row>
    <row r="13203" spans="1:1" x14ac:dyDescent="0.3">
      <c r="A13203"/>
    </row>
    <row r="13204" spans="1:1" x14ac:dyDescent="0.3">
      <c r="A13204"/>
    </row>
    <row r="13205" spans="1:1" x14ac:dyDescent="0.3">
      <c r="A13205"/>
    </row>
    <row r="13206" spans="1:1" x14ac:dyDescent="0.3">
      <c r="A13206"/>
    </row>
    <row r="13207" spans="1:1" x14ac:dyDescent="0.3">
      <c r="A13207"/>
    </row>
    <row r="13208" spans="1:1" x14ac:dyDescent="0.3">
      <c r="A13208"/>
    </row>
    <row r="13209" spans="1:1" x14ac:dyDescent="0.3">
      <c r="A13209"/>
    </row>
    <row r="13210" spans="1:1" x14ac:dyDescent="0.3">
      <c r="A13210"/>
    </row>
    <row r="13211" spans="1:1" x14ac:dyDescent="0.3">
      <c r="A13211"/>
    </row>
    <row r="13212" spans="1:1" x14ac:dyDescent="0.3">
      <c r="A13212"/>
    </row>
    <row r="13213" spans="1:1" x14ac:dyDescent="0.3">
      <c r="A13213"/>
    </row>
    <row r="13214" spans="1:1" x14ac:dyDescent="0.3">
      <c r="A13214"/>
    </row>
    <row r="13215" spans="1:1" x14ac:dyDescent="0.3">
      <c r="A13215"/>
    </row>
    <row r="13216" spans="1:1" x14ac:dyDescent="0.3">
      <c r="A13216"/>
    </row>
    <row r="13217" spans="1:1" x14ac:dyDescent="0.3">
      <c r="A13217"/>
    </row>
    <row r="13218" spans="1:1" x14ac:dyDescent="0.3">
      <c r="A13218"/>
    </row>
    <row r="13219" spans="1:1" x14ac:dyDescent="0.3">
      <c r="A13219"/>
    </row>
    <row r="13220" spans="1:1" x14ac:dyDescent="0.3">
      <c r="A13220"/>
    </row>
    <row r="13221" spans="1:1" x14ac:dyDescent="0.3">
      <c r="A13221"/>
    </row>
    <row r="13222" spans="1:1" x14ac:dyDescent="0.3">
      <c r="A13222"/>
    </row>
    <row r="13223" spans="1:1" x14ac:dyDescent="0.3">
      <c r="A13223"/>
    </row>
    <row r="13224" spans="1:1" x14ac:dyDescent="0.3">
      <c r="A13224"/>
    </row>
    <row r="13225" spans="1:1" x14ac:dyDescent="0.3">
      <c r="A13225"/>
    </row>
    <row r="13226" spans="1:1" x14ac:dyDescent="0.3">
      <c r="A13226"/>
    </row>
    <row r="13227" spans="1:1" x14ac:dyDescent="0.3">
      <c r="A13227"/>
    </row>
    <row r="13228" spans="1:1" x14ac:dyDescent="0.3">
      <c r="A13228"/>
    </row>
    <row r="13229" spans="1:1" x14ac:dyDescent="0.3">
      <c r="A13229"/>
    </row>
    <row r="13230" spans="1:1" x14ac:dyDescent="0.3">
      <c r="A13230"/>
    </row>
    <row r="13231" spans="1:1" x14ac:dyDescent="0.3">
      <c r="A13231"/>
    </row>
    <row r="13232" spans="1:1" x14ac:dyDescent="0.3">
      <c r="A13232"/>
    </row>
    <row r="13233" spans="1:1" x14ac:dyDescent="0.3">
      <c r="A13233"/>
    </row>
    <row r="13234" spans="1:1" x14ac:dyDescent="0.3">
      <c r="A13234"/>
    </row>
    <row r="13235" spans="1:1" x14ac:dyDescent="0.3">
      <c r="A13235"/>
    </row>
    <row r="13236" spans="1:1" x14ac:dyDescent="0.3">
      <c r="A13236"/>
    </row>
    <row r="13237" spans="1:1" x14ac:dyDescent="0.3">
      <c r="A13237"/>
    </row>
    <row r="13238" spans="1:1" x14ac:dyDescent="0.3">
      <c r="A13238"/>
    </row>
    <row r="13239" spans="1:1" x14ac:dyDescent="0.3">
      <c r="A13239"/>
    </row>
    <row r="13240" spans="1:1" x14ac:dyDescent="0.3">
      <c r="A13240"/>
    </row>
    <row r="13241" spans="1:1" x14ac:dyDescent="0.3">
      <c r="A13241"/>
    </row>
    <row r="13242" spans="1:1" x14ac:dyDescent="0.3">
      <c r="A13242"/>
    </row>
    <row r="13243" spans="1:1" x14ac:dyDescent="0.3">
      <c r="A13243"/>
    </row>
    <row r="13244" spans="1:1" x14ac:dyDescent="0.3">
      <c r="A13244"/>
    </row>
    <row r="13245" spans="1:1" x14ac:dyDescent="0.3">
      <c r="A13245"/>
    </row>
    <row r="13246" spans="1:1" x14ac:dyDescent="0.3">
      <c r="A13246"/>
    </row>
    <row r="13247" spans="1:1" x14ac:dyDescent="0.3">
      <c r="A13247"/>
    </row>
    <row r="13248" spans="1:1" x14ac:dyDescent="0.3">
      <c r="A13248"/>
    </row>
    <row r="13249" spans="1:1" x14ac:dyDescent="0.3">
      <c r="A13249"/>
    </row>
    <row r="13250" spans="1:1" x14ac:dyDescent="0.3">
      <c r="A13250"/>
    </row>
    <row r="13251" spans="1:1" x14ac:dyDescent="0.3">
      <c r="A13251"/>
    </row>
    <row r="13252" spans="1:1" x14ac:dyDescent="0.3">
      <c r="A13252"/>
    </row>
    <row r="13253" spans="1:1" x14ac:dyDescent="0.3">
      <c r="A13253"/>
    </row>
    <row r="13254" spans="1:1" x14ac:dyDescent="0.3">
      <c r="A13254"/>
    </row>
    <row r="13255" spans="1:1" x14ac:dyDescent="0.3">
      <c r="A13255"/>
    </row>
    <row r="13256" spans="1:1" x14ac:dyDescent="0.3">
      <c r="A13256"/>
    </row>
    <row r="13257" spans="1:1" x14ac:dyDescent="0.3">
      <c r="A13257"/>
    </row>
    <row r="13258" spans="1:1" x14ac:dyDescent="0.3">
      <c r="A13258"/>
    </row>
    <row r="13259" spans="1:1" x14ac:dyDescent="0.3">
      <c r="A13259"/>
    </row>
    <row r="13260" spans="1:1" x14ac:dyDescent="0.3">
      <c r="A13260"/>
    </row>
    <row r="13261" spans="1:1" x14ac:dyDescent="0.3">
      <c r="A13261"/>
    </row>
    <row r="13262" spans="1:1" x14ac:dyDescent="0.3">
      <c r="A13262"/>
    </row>
    <row r="13263" spans="1:1" x14ac:dyDescent="0.3">
      <c r="A13263"/>
    </row>
    <row r="13264" spans="1:1" x14ac:dyDescent="0.3">
      <c r="A13264"/>
    </row>
    <row r="13265" spans="1:1" x14ac:dyDescent="0.3">
      <c r="A13265"/>
    </row>
    <row r="13266" spans="1:1" x14ac:dyDescent="0.3">
      <c r="A13266"/>
    </row>
    <row r="13267" spans="1:1" x14ac:dyDescent="0.3">
      <c r="A13267"/>
    </row>
    <row r="13268" spans="1:1" x14ac:dyDescent="0.3">
      <c r="A13268"/>
    </row>
    <row r="13269" spans="1:1" x14ac:dyDescent="0.3">
      <c r="A13269"/>
    </row>
    <row r="13270" spans="1:1" x14ac:dyDescent="0.3">
      <c r="A13270"/>
    </row>
    <row r="13271" spans="1:1" x14ac:dyDescent="0.3">
      <c r="A13271"/>
    </row>
    <row r="13272" spans="1:1" x14ac:dyDescent="0.3">
      <c r="A13272"/>
    </row>
    <row r="13273" spans="1:1" x14ac:dyDescent="0.3">
      <c r="A13273"/>
    </row>
    <row r="13274" spans="1:1" x14ac:dyDescent="0.3">
      <c r="A13274"/>
    </row>
    <row r="13275" spans="1:1" x14ac:dyDescent="0.3">
      <c r="A13275"/>
    </row>
    <row r="13276" spans="1:1" x14ac:dyDescent="0.3">
      <c r="A13276"/>
    </row>
    <row r="13277" spans="1:1" x14ac:dyDescent="0.3">
      <c r="A13277"/>
    </row>
    <row r="13278" spans="1:1" x14ac:dyDescent="0.3">
      <c r="A13278"/>
    </row>
    <row r="13279" spans="1:1" x14ac:dyDescent="0.3">
      <c r="A13279"/>
    </row>
    <row r="13280" spans="1:1" x14ac:dyDescent="0.3">
      <c r="A13280"/>
    </row>
    <row r="13281" spans="1:1" x14ac:dyDescent="0.3">
      <c r="A13281"/>
    </row>
    <row r="13282" spans="1:1" x14ac:dyDescent="0.3">
      <c r="A13282"/>
    </row>
    <row r="13283" spans="1:1" x14ac:dyDescent="0.3">
      <c r="A13283"/>
    </row>
    <row r="13284" spans="1:1" x14ac:dyDescent="0.3">
      <c r="A13284"/>
    </row>
    <row r="13285" spans="1:1" x14ac:dyDescent="0.3">
      <c r="A13285"/>
    </row>
    <row r="13286" spans="1:1" x14ac:dyDescent="0.3">
      <c r="A13286"/>
    </row>
    <row r="13287" spans="1:1" x14ac:dyDescent="0.3">
      <c r="A13287"/>
    </row>
    <row r="13288" spans="1:1" x14ac:dyDescent="0.3">
      <c r="A13288"/>
    </row>
    <row r="13289" spans="1:1" x14ac:dyDescent="0.3">
      <c r="A13289"/>
    </row>
    <row r="13290" spans="1:1" x14ac:dyDescent="0.3">
      <c r="A13290"/>
    </row>
    <row r="13291" spans="1:1" x14ac:dyDescent="0.3">
      <c r="A13291"/>
    </row>
    <row r="13292" spans="1:1" x14ac:dyDescent="0.3">
      <c r="A13292"/>
    </row>
    <row r="13293" spans="1:1" x14ac:dyDescent="0.3">
      <c r="A13293"/>
    </row>
    <row r="13294" spans="1:1" x14ac:dyDescent="0.3">
      <c r="A13294"/>
    </row>
    <row r="13295" spans="1:1" x14ac:dyDescent="0.3">
      <c r="A13295"/>
    </row>
    <row r="13296" spans="1:1" x14ac:dyDescent="0.3">
      <c r="A13296"/>
    </row>
    <row r="13297" spans="1:1" x14ac:dyDescent="0.3">
      <c r="A13297"/>
    </row>
    <row r="13298" spans="1:1" x14ac:dyDescent="0.3">
      <c r="A13298"/>
    </row>
    <row r="13299" spans="1:1" x14ac:dyDescent="0.3">
      <c r="A13299"/>
    </row>
    <row r="13300" spans="1:1" x14ac:dyDescent="0.3">
      <c r="A13300"/>
    </row>
    <row r="13301" spans="1:1" x14ac:dyDescent="0.3">
      <c r="A13301"/>
    </row>
    <row r="13302" spans="1:1" x14ac:dyDescent="0.3">
      <c r="A13302"/>
    </row>
    <row r="13303" spans="1:1" x14ac:dyDescent="0.3">
      <c r="A13303"/>
    </row>
    <row r="13304" spans="1:1" x14ac:dyDescent="0.3">
      <c r="A13304"/>
    </row>
    <row r="13305" spans="1:1" x14ac:dyDescent="0.3">
      <c r="A13305"/>
    </row>
    <row r="13306" spans="1:1" x14ac:dyDescent="0.3">
      <c r="A13306"/>
    </row>
    <row r="13307" spans="1:1" x14ac:dyDescent="0.3">
      <c r="A13307"/>
    </row>
    <row r="13308" spans="1:1" x14ac:dyDescent="0.3">
      <c r="A13308"/>
    </row>
    <row r="13309" spans="1:1" x14ac:dyDescent="0.3">
      <c r="A13309"/>
    </row>
    <row r="13310" spans="1:1" x14ac:dyDescent="0.3">
      <c r="A13310"/>
    </row>
    <row r="13311" spans="1:1" x14ac:dyDescent="0.3">
      <c r="A13311"/>
    </row>
    <row r="13312" spans="1:1" x14ac:dyDescent="0.3">
      <c r="A13312"/>
    </row>
    <row r="13313" spans="1:1" x14ac:dyDescent="0.3">
      <c r="A13313"/>
    </row>
    <row r="13314" spans="1:1" x14ac:dyDescent="0.3">
      <c r="A13314"/>
    </row>
    <row r="13315" spans="1:1" x14ac:dyDescent="0.3">
      <c r="A13315"/>
    </row>
    <row r="13316" spans="1:1" x14ac:dyDescent="0.3">
      <c r="A13316"/>
    </row>
    <row r="13317" spans="1:1" x14ac:dyDescent="0.3">
      <c r="A13317"/>
    </row>
    <row r="13318" spans="1:1" x14ac:dyDescent="0.3">
      <c r="A13318"/>
    </row>
    <row r="13319" spans="1:1" x14ac:dyDescent="0.3">
      <c r="A13319"/>
    </row>
    <row r="13320" spans="1:1" x14ac:dyDescent="0.3">
      <c r="A13320"/>
    </row>
    <row r="13321" spans="1:1" x14ac:dyDescent="0.3">
      <c r="A13321"/>
    </row>
    <row r="13322" spans="1:1" x14ac:dyDescent="0.3">
      <c r="A13322"/>
    </row>
    <row r="13323" spans="1:1" x14ac:dyDescent="0.3">
      <c r="A13323"/>
    </row>
    <row r="13324" spans="1:1" x14ac:dyDescent="0.3">
      <c r="A13324"/>
    </row>
    <row r="13325" spans="1:1" x14ac:dyDescent="0.3">
      <c r="A13325"/>
    </row>
    <row r="13326" spans="1:1" x14ac:dyDescent="0.3">
      <c r="A13326"/>
    </row>
    <row r="13327" spans="1:1" x14ac:dyDescent="0.3">
      <c r="A13327"/>
    </row>
    <row r="13328" spans="1:1" x14ac:dyDescent="0.3">
      <c r="A13328"/>
    </row>
    <row r="13329" spans="1:1" x14ac:dyDescent="0.3">
      <c r="A13329"/>
    </row>
    <row r="13330" spans="1:1" x14ac:dyDescent="0.3">
      <c r="A13330"/>
    </row>
    <row r="13331" spans="1:1" x14ac:dyDescent="0.3">
      <c r="A13331"/>
    </row>
    <row r="13332" spans="1:1" x14ac:dyDescent="0.3">
      <c r="A13332"/>
    </row>
    <row r="13333" spans="1:1" x14ac:dyDescent="0.3">
      <c r="A13333"/>
    </row>
    <row r="13334" spans="1:1" x14ac:dyDescent="0.3">
      <c r="A13334"/>
    </row>
    <row r="13335" spans="1:1" x14ac:dyDescent="0.3">
      <c r="A13335"/>
    </row>
    <row r="13336" spans="1:1" x14ac:dyDescent="0.3">
      <c r="A13336"/>
    </row>
    <row r="13337" spans="1:1" x14ac:dyDescent="0.3">
      <c r="A13337"/>
    </row>
    <row r="13338" spans="1:1" x14ac:dyDescent="0.3">
      <c r="A13338"/>
    </row>
    <row r="13339" spans="1:1" x14ac:dyDescent="0.3">
      <c r="A13339"/>
    </row>
    <row r="13340" spans="1:1" x14ac:dyDescent="0.3">
      <c r="A13340"/>
    </row>
    <row r="13341" spans="1:1" x14ac:dyDescent="0.3">
      <c r="A13341"/>
    </row>
    <row r="13342" spans="1:1" x14ac:dyDescent="0.3">
      <c r="A13342"/>
    </row>
    <row r="13343" spans="1:1" x14ac:dyDescent="0.3">
      <c r="A13343"/>
    </row>
    <row r="13344" spans="1:1" x14ac:dyDescent="0.3">
      <c r="A13344"/>
    </row>
    <row r="13345" spans="1:1" x14ac:dyDescent="0.3">
      <c r="A13345"/>
    </row>
    <row r="13346" spans="1:1" x14ac:dyDescent="0.3">
      <c r="A13346"/>
    </row>
    <row r="13347" spans="1:1" x14ac:dyDescent="0.3">
      <c r="A13347"/>
    </row>
    <row r="13348" spans="1:1" x14ac:dyDescent="0.3">
      <c r="A13348"/>
    </row>
    <row r="13349" spans="1:1" x14ac:dyDescent="0.3">
      <c r="A13349"/>
    </row>
    <row r="13350" spans="1:1" x14ac:dyDescent="0.3">
      <c r="A13350"/>
    </row>
    <row r="13351" spans="1:1" x14ac:dyDescent="0.3">
      <c r="A13351"/>
    </row>
    <row r="13352" spans="1:1" x14ac:dyDescent="0.3">
      <c r="A13352"/>
    </row>
    <row r="13353" spans="1:1" x14ac:dyDescent="0.3">
      <c r="A13353"/>
    </row>
    <row r="13354" spans="1:1" x14ac:dyDescent="0.3">
      <c r="A13354"/>
    </row>
    <row r="13355" spans="1:1" x14ac:dyDescent="0.3">
      <c r="A13355"/>
    </row>
    <row r="13356" spans="1:1" x14ac:dyDescent="0.3">
      <c r="A13356"/>
    </row>
    <row r="13357" spans="1:1" x14ac:dyDescent="0.3">
      <c r="A13357"/>
    </row>
    <row r="13358" spans="1:1" x14ac:dyDescent="0.3">
      <c r="A13358"/>
    </row>
    <row r="13359" spans="1:1" x14ac:dyDescent="0.3">
      <c r="A13359"/>
    </row>
    <row r="13360" spans="1:1" x14ac:dyDescent="0.3">
      <c r="A13360"/>
    </row>
    <row r="13361" spans="1:1" x14ac:dyDescent="0.3">
      <c r="A13361"/>
    </row>
    <row r="13362" spans="1:1" x14ac:dyDescent="0.3">
      <c r="A13362"/>
    </row>
    <row r="13363" spans="1:1" x14ac:dyDescent="0.3">
      <c r="A13363"/>
    </row>
    <row r="13364" spans="1:1" x14ac:dyDescent="0.3">
      <c r="A13364"/>
    </row>
    <row r="13365" spans="1:1" x14ac:dyDescent="0.3">
      <c r="A13365"/>
    </row>
    <row r="13366" spans="1:1" x14ac:dyDescent="0.3">
      <c r="A13366"/>
    </row>
    <row r="13367" spans="1:1" x14ac:dyDescent="0.3">
      <c r="A13367"/>
    </row>
    <row r="13368" spans="1:1" x14ac:dyDescent="0.3">
      <c r="A13368"/>
    </row>
    <row r="13369" spans="1:1" x14ac:dyDescent="0.3">
      <c r="A13369"/>
    </row>
    <row r="13370" spans="1:1" x14ac:dyDescent="0.3">
      <c r="A13370"/>
    </row>
    <row r="13371" spans="1:1" x14ac:dyDescent="0.3">
      <c r="A13371"/>
    </row>
    <row r="13372" spans="1:1" x14ac:dyDescent="0.3">
      <c r="A13372"/>
    </row>
    <row r="13373" spans="1:1" x14ac:dyDescent="0.3">
      <c r="A13373"/>
    </row>
    <row r="13374" spans="1:1" x14ac:dyDescent="0.3">
      <c r="A13374"/>
    </row>
    <row r="13375" spans="1:1" x14ac:dyDescent="0.3">
      <c r="A13375"/>
    </row>
    <row r="13376" spans="1:1" x14ac:dyDescent="0.3">
      <c r="A13376"/>
    </row>
    <row r="13377" spans="1:1" x14ac:dyDescent="0.3">
      <c r="A13377"/>
    </row>
    <row r="13378" spans="1:1" x14ac:dyDescent="0.3">
      <c r="A13378"/>
    </row>
    <row r="13379" spans="1:1" x14ac:dyDescent="0.3">
      <c r="A13379"/>
    </row>
    <row r="13380" spans="1:1" x14ac:dyDescent="0.3">
      <c r="A13380"/>
    </row>
    <row r="13381" spans="1:1" x14ac:dyDescent="0.3">
      <c r="A13381"/>
    </row>
    <row r="13382" spans="1:1" x14ac:dyDescent="0.3">
      <c r="A13382"/>
    </row>
    <row r="13383" spans="1:1" x14ac:dyDescent="0.3">
      <c r="A13383"/>
    </row>
    <row r="13384" spans="1:1" x14ac:dyDescent="0.3">
      <c r="A13384"/>
    </row>
    <row r="13385" spans="1:1" x14ac:dyDescent="0.3">
      <c r="A13385"/>
    </row>
    <row r="13386" spans="1:1" x14ac:dyDescent="0.3">
      <c r="A13386"/>
    </row>
    <row r="13387" spans="1:1" x14ac:dyDescent="0.3">
      <c r="A13387"/>
    </row>
    <row r="13388" spans="1:1" x14ac:dyDescent="0.3">
      <c r="A13388"/>
    </row>
    <row r="13389" spans="1:1" x14ac:dyDescent="0.3">
      <c r="A13389"/>
    </row>
    <row r="13390" spans="1:1" x14ac:dyDescent="0.3">
      <c r="A13390"/>
    </row>
    <row r="13391" spans="1:1" x14ac:dyDescent="0.3">
      <c r="A13391"/>
    </row>
    <row r="13392" spans="1:1" x14ac:dyDescent="0.3">
      <c r="A13392"/>
    </row>
    <row r="13393" spans="1:1" x14ac:dyDescent="0.3">
      <c r="A13393"/>
    </row>
    <row r="13394" spans="1:1" x14ac:dyDescent="0.3">
      <c r="A13394"/>
    </row>
    <row r="13395" spans="1:1" x14ac:dyDescent="0.3">
      <c r="A13395"/>
    </row>
    <row r="13396" spans="1:1" x14ac:dyDescent="0.3">
      <c r="A13396"/>
    </row>
    <row r="13397" spans="1:1" x14ac:dyDescent="0.3">
      <c r="A13397"/>
    </row>
    <row r="13398" spans="1:1" x14ac:dyDescent="0.3">
      <c r="A13398"/>
    </row>
    <row r="13399" spans="1:1" x14ac:dyDescent="0.3">
      <c r="A13399"/>
    </row>
    <row r="13400" spans="1:1" x14ac:dyDescent="0.3">
      <c r="A13400"/>
    </row>
    <row r="13401" spans="1:1" x14ac:dyDescent="0.3">
      <c r="A13401"/>
    </row>
    <row r="13402" spans="1:1" x14ac:dyDescent="0.3">
      <c r="A13402"/>
    </row>
    <row r="13403" spans="1:1" x14ac:dyDescent="0.3">
      <c r="A13403"/>
    </row>
    <row r="13404" spans="1:1" x14ac:dyDescent="0.3">
      <c r="A13404"/>
    </row>
    <row r="13405" spans="1:1" x14ac:dyDescent="0.3">
      <c r="A13405"/>
    </row>
    <row r="13406" spans="1:1" x14ac:dyDescent="0.3">
      <c r="A13406"/>
    </row>
    <row r="13407" spans="1:1" x14ac:dyDescent="0.3">
      <c r="A13407"/>
    </row>
    <row r="13408" spans="1:1" x14ac:dyDescent="0.3">
      <c r="A13408"/>
    </row>
    <row r="13409" spans="1:1" x14ac:dyDescent="0.3">
      <c r="A13409"/>
    </row>
    <row r="13410" spans="1:1" x14ac:dyDescent="0.3">
      <c r="A13410"/>
    </row>
    <row r="13411" spans="1:1" x14ac:dyDescent="0.3">
      <c r="A13411"/>
    </row>
    <row r="13412" spans="1:1" x14ac:dyDescent="0.3">
      <c r="A13412"/>
    </row>
    <row r="13413" spans="1:1" x14ac:dyDescent="0.3">
      <c r="A13413"/>
    </row>
    <row r="13414" spans="1:1" x14ac:dyDescent="0.3">
      <c r="A13414"/>
    </row>
    <row r="13415" spans="1:1" x14ac:dyDescent="0.3">
      <c r="A13415"/>
    </row>
    <row r="13416" spans="1:1" x14ac:dyDescent="0.3">
      <c r="A13416"/>
    </row>
    <row r="13417" spans="1:1" x14ac:dyDescent="0.3">
      <c r="A13417"/>
    </row>
    <row r="13418" spans="1:1" x14ac:dyDescent="0.3">
      <c r="A13418"/>
    </row>
    <row r="13419" spans="1:1" x14ac:dyDescent="0.3">
      <c r="A13419"/>
    </row>
    <row r="13420" spans="1:1" x14ac:dyDescent="0.3">
      <c r="A13420"/>
    </row>
    <row r="13421" spans="1:1" x14ac:dyDescent="0.3">
      <c r="A13421"/>
    </row>
    <row r="13422" spans="1:1" x14ac:dyDescent="0.3">
      <c r="A13422"/>
    </row>
    <row r="13423" spans="1:1" x14ac:dyDescent="0.3">
      <c r="A13423"/>
    </row>
    <row r="13424" spans="1:1" x14ac:dyDescent="0.3">
      <c r="A13424"/>
    </row>
    <row r="13425" spans="1:1" x14ac:dyDescent="0.3">
      <c r="A13425"/>
    </row>
    <row r="13426" spans="1:1" x14ac:dyDescent="0.3">
      <c r="A13426"/>
    </row>
    <row r="13427" spans="1:1" x14ac:dyDescent="0.3">
      <c r="A13427"/>
    </row>
    <row r="13428" spans="1:1" x14ac:dyDescent="0.3">
      <c r="A13428"/>
    </row>
    <row r="13429" spans="1:1" x14ac:dyDescent="0.3">
      <c r="A13429"/>
    </row>
    <row r="13430" spans="1:1" x14ac:dyDescent="0.3">
      <c r="A13430"/>
    </row>
    <row r="13431" spans="1:1" x14ac:dyDescent="0.3">
      <c r="A13431"/>
    </row>
    <row r="13432" spans="1:1" x14ac:dyDescent="0.3">
      <c r="A13432"/>
    </row>
    <row r="13433" spans="1:1" x14ac:dyDescent="0.3">
      <c r="A13433"/>
    </row>
    <row r="13434" spans="1:1" x14ac:dyDescent="0.3">
      <c r="A13434"/>
    </row>
    <row r="13435" spans="1:1" x14ac:dyDescent="0.3">
      <c r="A13435"/>
    </row>
    <row r="13436" spans="1:1" x14ac:dyDescent="0.3">
      <c r="A13436"/>
    </row>
    <row r="13437" spans="1:1" x14ac:dyDescent="0.3">
      <c r="A13437"/>
    </row>
    <row r="13438" spans="1:1" x14ac:dyDescent="0.3">
      <c r="A13438"/>
    </row>
    <row r="13439" spans="1:1" x14ac:dyDescent="0.3">
      <c r="A13439"/>
    </row>
    <row r="13440" spans="1:1" x14ac:dyDescent="0.3">
      <c r="A13440"/>
    </row>
    <row r="13441" spans="1:1" x14ac:dyDescent="0.3">
      <c r="A13441"/>
    </row>
    <row r="13442" spans="1:1" x14ac:dyDescent="0.3">
      <c r="A13442"/>
    </row>
    <row r="13443" spans="1:1" x14ac:dyDescent="0.3">
      <c r="A13443"/>
    </row>
    <row r="13444" spans="1:1" x14ac:dyDescent="0.3">
      <c r="A13444"/>
    </row>
    <row r="13445" spans="1:1" x14ac:dyDescent="0.3">
      <c r="A13445"/>
    </row>
    <row r="13446" spans="1:1" x14ac:dyDescent="0.3">
      <c r="A13446"/>
    </row>
    <row r="13447" spans="1:1" x14ac:dyDescent="0.3">
      <c r="A13447"/>
    </row>
    <row r="13448" spans="1:1" x14ac:dyDescent="0.3">
      <c r="A13448"/>
    </row>
    <row r="13449" spans="1:1" x14ac:dyDescent="0.3">
      <c r="A13449"/>
    </row>
    <row r="13450" spans="1:1" x14ac:dyDescent="0.3">
      <c r="A13450"/>
    </row>
    <row r="13451" spans="1:1" x14ac:dyDescent="0.3">
      <c r="A13451"/>
    </row>
    <row r="13452" spans="1:1" x14ac:dyDescent="0.3">
      <c r="A13452"/>
    </row>
    <row r="13453" spans="1:1" x14ac:dyDescent="0.3">
      <c r="A13453"/>
    </row>
    <row r="13454" spans="1:1" x14ac:dyDescent="0.3">
      <c r="A13454"/>
    </row>
    <row r="13455" spans="1:1" x14ac:dyDescent="0.3">
      <c r="A13455"/>
    </row>
    <row r="13456" spans="1:1" x14ac:dyDescent="0.3">
      <c r="A13456"/>
    </row>
    <row r="13457" spans="1:1" x14ac:dyDescent="0.3">
      <c r="A13457"/>
    </row>
    <row r="13458" spans="1:1" x14ac:dyDescent="0.3">
      <c r="A13458"/>
    </row>
    <row r="13459" spans="1:1" x14ac:dyDescent="0.3">
      <c r="A13459"/>
    </row>
    <row r="13460" spans="1:1" x14ac:dyDescent="0.3">
      <c r="A13460"/>
    </row>
    <row r="13461" spans="1:1" x14ac:dyDescent="0.3">
      <c r="A13461"/>
    </row>
    <row r="13462" spans="1:1" x14ac:dyDescent="0.3">
      <c r="A13462"/>
    </row>
    <row r="13463" spans="1:1" x14ac:dyDescent="0.3">
      <c r="A13463"/>
    </row>
    <row r="13464" spans="1:1" x14ac:dyDescent="0.3">
      <c r="A13464"/>
    </row>
    <row r="13465" spans="1:1" x14ac:dyDescent="0.3">
      <c r="A13465"/>
    </row>
    <row r="13466" spans="1:1" x14ac:dyDescent="0.3">
      <c r="A13466"/>
    </row>
    <row r="13467" spans="1:1" x14ac:dyDescent="0.3">
      <c r="A13467"/>
    </row>
    <row r="13468" spans="1:1" x14ac:dyDescent="0.3">
      <c r="A13468"/>
    </row>
    <row r="13469" spans="1:1" x14ac:dyDescent="0.3">
      <c r="A13469"/>
    </row>
    <row r="13470" spans="1:1" x14ac:dyDescent="0.3">
      <c r="A13470"/>
    </row>
    <row r="13471" spans="1:1" x14ac:dyDescent="0.3">
      <c r="A13471"/>
    </row>
    <row r="13472" spans="1:1" x14ac:dyDescent="0.3">
      <c r="A13472"/>
    </row>
    <row r="13473" spans="1:1" x14ac:dyDescent="0.3">
      <c r="A13473"/>
    </row>
    <row r="13474" spans="1:1" x14ac:dyDescent="0.3">
      <c r="A13474"/>
    </row>
    <row r="13475" spans="1:1" x14ac:dyDescent="0.3">
      <c r="A13475"/>
    </row>
    <row r="13476" spans="1:1" x14ac:dyDescent="0.3">
      <c r="A13476"/>
    </row>
    <row r="13477" spans="1:1" x14ac:dyDescent="0.3">
      <c r="A13477"/>
    </row>
    <row r="13478" spans="1:1" x14ac:dyDescent="0.3">
      <c r="A13478"/>
    </row>
    <row r="13479" spans="1:1" x14ac:dyDescent="0.3">
      <c r="A13479"/>
    </row>
    <row r="13480" spans="1:1" x14ac:dyDescent="0.3">
      <c r="A13480"/>
    </row>
    <row r="13481" spans="1:1" x14ac:dyDescent="0.3">
      <c r="A13481"/>
    </row>
    <row r="13482" spans="1:1" x14ac:dyDescent="0.3">
      <c r="A13482"/>
    </row>
    <row r="13483" spans="1:1" x14ac:dyDescent="0.3">
      <c r="A13483"/>
    </row>
    <row r="13484" spans="1:1" x14ac:dyDescent="0.3">
      <c r="A13484"/>
    </row>
    <row r="13485" spans="1:1" x14ac:dyDescent="0.3">
      <c r="A13485"/>
    </row>
    <row r="13486" spans="1:1" x14ac:dyDescent="0.3">
      <c r="A13486"/>
    </row>
    <row r="13487" spans="1:1" x14ac:dyDescent="0.3">
      <c r="A13487"/>
    </row>
    <row r="13488" spans="1:1" x14ac:dyDescent="0.3">
      <c r="A13488"/>
    </row>
    <row r="13489" spans="1:1" x14ac:dyDescent="0.3">
      <c r="A13489"/>
    </row>
    <row r="13490" spans="1:1" x14ac:dyDescent="0.3">
      <c r="A13490"/>
    </row>
    <row r="13491" spans="1:1" x14ac:dyDescent="0.3">
      <c r="A13491"/>
    </row>
    <row r="13492" spans="1:1" x14ac:dyDescent="0.3">
      <c r="A13492"/>
    </row>
    <row r="13493" spans="1:1" x14ac:dyDescent="0.3">
      <c r="A13493"/>
    </row>
    <row r="13494" spans="1:1" x14ac:dyDescent="0.3">
      <c r="A13494"/>
    </row>
    <row r="13495" spans="1:1" x14ac:dyDescent="0.3">
      <c r="A13495"/>
    </row>
    <row r="13496" spans="1:1" x14ac:dyDescent="0.3">
      <c r="A13496"/>
    </row>
    <row r="13497" spans="1:1" x14ac:dyDescent="0.3">
      <c r="A13497"/>
    </row>
    <row r="13498" spans="1:1" x14ac:dyDescent="0.3">
      <c r="A13498"/>
    </row>
    <row r="13499" spans="1:1" x14ac:dyDescent="0.3">
      <c r="A13499"/>
    </row>
    <row r="13500" spans="1:1" x14ac:dyDescent="0.3">
      <c r="A13500"/>
    </row>
    <row r="13501" spans="1:1" x14ac:dyDescent="0.3">
      <c r="A13501"/>
    </row>
    <row r="13502" spans="1:1" x14ac:dyDescent="0.3">
      <c r="A13502"/>
    </row>
    <row r="13503" spans="1:1" x14ac:dyDescent="0.3">
      <c r="A13503"/>
    </row>
    <row r="13504" spans="1:1" x14ac:dyDescent="0.3">
      <c r="A13504"/>
    </row>
    <row r="13505" spans="1:1" x14ac:dyDescent="0.3">
      <c r="A13505"/>
    </row>
    <row r="13506" spans="1:1" x14ac:dyDescent="0.3">
      <c r="A13506"/>
    </row>
    <row r="13507" spans="1:1" x14ac:dyDescent="0.3">
      <c r="A13507"/>
    </row>
    <row r="13508" spans="1:1" x14ac:dyDescent="0.3">
      <c r="A13508"/>
    </row>
    <row r="13509" spans="1:1" x14ac:dyDescent="0.3">
      <c r="A13509"/>
    </row>
    <row r="13510" spans="1:1" x14ac:dyDescent="0.3">
      <c r="A13510"/>
    </row>
    <row r="13511" spans="1:1" x14ac:dyDescent="0.3">
      <c r="A13511"/>
    </row>
    <row r="13512" spans="1:1" x14ac:dyDescent="0.3">
      <c r="A13512"/>
    </row>
    <row r="13513" spans="1:1" x14ac:dyDescent="0.3">
      <c r="A13513"/>
    </row>
    <row r="13514" spans="1:1" x14ac:dyDescent="0.3">
      <c r="A13514"/>
    </row>
    <row r="13515" spans="1:1" x14ac:dyDescent="0.3">
      <c r="A13515"/>
    </row>
    <row r="13516" spans="1:1" x14ac:dyDescent="0.3">
      <c r="A13516"/>
    </row>
    <row r="13517" spans="1:1" x14ac:dyDescent="0.3">
      <c r="A13517"/>
    </row>
    <row r="13518" spans="1:1" x14ac:dyDescent="0.3">
      <c r="A13518"/>
    </row>
    <row r="13519" spans="1:1" x14ac:dyDescent="0.3">
      <c r="A13519"/>
    </row>
    <row r="13520" spans="1:1" x14ac:dyDescent="0.3">
      <c r="A13520"/>
    </row>
    <row r="13521" spans="1:1" x14ac:dyDescent="0.3">
      <c r="A13521"/>
    </row>
    <row r="13522" spans="1:1" x14ac:dyDescent="0.3">
      <c r="A13522"/>
    </row>
    <row r="13523" spans="1:1" x14ac:dyDescent="0.3">
      <c r="A13523"/>
    </row>
    <row r="13524" spans="1:1" x14ac:dyDescent="0.3">
      <c r="A13524"/>
    </row>
    <row r="13525" spans="1:1" x14ac:dyDescent="0.3">
      <c r="A13525"/>
    </row>
    <row r="13526" spans="1:1" x14ac:dyDescent="0.3">
      <c r="A13526"/>
    </row>
    <row r="13527" spans="1:1" x14ac:dyDescent="0.3">
      <c r="A13527"/>
    </row>
    <row r="13528" spans="1:1" x14ac:dyDescent="0.3">
      <c r="A13528"/>
    </row>
    <row r="13529" spans="1:1" x14ac:dyDescent="0.3">
      <c r="A13529"/>
    </row>
    <row r="13530" spans="1:1" x14ac:dyDescent="0.3">
      <c r="A13530"/>
    </row>
    <row r="13531" spans="1:1" x14ac:dyDescent="0.3">
      <c r="A13531"/>
    </row>
    <row r="13532" spans="1:1" x14ac:dyDescent="0.3">
      <c r="A13532"/>
    </row>
    <row r="13533" spans="1:1" x14ac:dyDescent="0.3">
      <c r="A13533"/>
    </row>
    <row r="13534" spans="1:1" x14ac:dyDescent="0.3">
      <c r="A13534"/>
    </row>
    <row r="13535" spans="1:1" x14ac:dyDescent="0.3">
      <c r="A13535"/>
    </row>
    <row r="13536" spans="1:1" x14ac:dyDescent="0.3">
      <c r="A13536"/>
    </row>
    <row r="13537" spans="1:1" x14ac:dyDescent="0.3">
      <c r="A13537"/>
    </row>
    <row r="13538" spans="1:1" x14ac:dyDescent="0.3">
      <c r="A13538"/>
    </row>
    <row r="13539" spans="1:1" x14ac:dyDescent="0.3">
      <c r="A13539"/>
    </row>
    <row r="13540" spans="1:1" x14ac:dyDescent="0.3">
      <c r="A13540"/>
    </row>
    <row r="13541" spans="1:1" x14ac:dyDescent="0.3">
      <c r="A13541"/>
    </row>
    <row r="13542" spans="1:1" x14ac:dyDescent="0.3">
      <c r="A13542"/>
    </row>
    <row r="13543" spans="1:1" x14ac:dyDescent="0.3">
      <c r="A13543"/>
    </row>
    <row r="13544" spans="1:1" x14ac:dyDescent="0.3">
      <c r="A13544"/>
    </row>
    <row r="13545" spans="1:1" x14ac:dyDescent="0.3">
      <c r="A13545"/>
    </row>
    <row r="13546" spans="1:1" x14ac:dyDescent="0.3">
      <c r="A13546"/>
    </row>
    <row r="13547" spans="1:1" x14ac:dyDescent="0.3">
      <c r="A13547"/>
    </row>
    <row r="13548" spans="1:1" x14ac:dyDescent="0.3">
      <c r="A13548"/>
    </row>
    <row r="13549" spans="1:1" x14ac:dyDescent="0.3">
      <c r="A13549"/>
    </row>
    <row r="13550" spans="1:1" x14ac:dyDescent="0.3">
      <c r="A13550"/>
    </row>
    <row r="13551" spans="1:1" x14ac:dyDescent="0.3">
      <c r="A13551"/>
    </row>
    <row r="13552" spans="1:1" x14ac:dyDescent="0.3">
      <c r="A13552"/>
    </row>
    <row r="13553" spans="1:1" x14ac:dyDescent="0.3">
      <c r="A13553"/>
    </row>
    <row r="13554" spans="1:1" x14ac:dyDescent="0.3">
      <c r="A13554"/>
    </row>
    <row r="13555" spans="1:1" x14ac:dyDescent="0.3">
      <c r="A13555"/>
    </row>
    <row r="13556" spans="1:1" x14ac:dyDescent="0.3">
      <c r="A13556"/>
    </row>
    <row r="13557" spans="1:1" x14ac:dyDescent="0.3">
      <c r="A13557"/>
    </row>
    <row r="13558" spans="1:1" x14ac:dyDescent="0.3">
      <c r="A13558"/>
    </row>
    <row r="13559" spans="1:1" x14ac:dyDescent="0.3">
      <c r="A13559"/>
    </row>
    <row r="13560" spans="1:1" x14ac:dyDescent="0.3">
      <c r="A13560"/>
    </row>
    <row r="13561" spans="1:1" x14ac:dyDescent="0.3">
      <c r="A13561"/>
    </row>
    <row r="13562" spans="1:1" x14ac:dyDescent="0.3">
      <c r="A13562"/>
    </row>
    <row r="13563" spans="1:1" x14ac:dyDescent="0.3">
      <c r="A13563"/>
    </row>
    <row r="13564" spans="1:1" x14ac:dyDescent="0.3">
      <c r="A13564"/>
    </row>
    <row r="13565" spans="1:1" x14ac:dyDescent="0.3">
      <c r="A13565"/>
    </row>
    <row r="13566" spans="1:1" x14ac:dyDescent="0.3">
      <c r="A13566"/>
    </row>
    <row r="13567" spans="1:1" x14ac:dyDescent="0.3">
      <c r="A13567"/>
    </row>
    <row r="13568" spans="1:1" x14ac:dyDescent="0.3">
      <c r="A13568"/>
    </row>
    <row r="13569" spans="1:1" x14ac:dyDescent="0.3">
      <c r="A13569"/>
    </row>
    <row r="13570" spans="1:1" x14ac:dyDescent="0.3">
      <c r="A13570"/>
    </row>
    <row r="13571" spans="1:1" x14ac:dyDescent="0.3">
      <c r="A13571"/>
    </row>
    <row r="13572" spans="1:1" x14ac:dyDescent="0.3">
      <c r="A13572"/>
    </row>
    <row r="13573" spans="1:1" x14ac:dyDescent="0.3">
      <c r="A13573"/>
    </row>
    <row r="13574" spans="1:1" x14ac:dyDescent="0.3">
      <c r="A13574"/>
    </row>
    <row r="13575" spans="1:1" x14ac:dyDescent="0.3">
      <c r="A13575"/>
    </row>
    <row r="13576" spans="1:1" x14ac:dyDescent="0.3">
      <c r="A13576"/>
    </row>
    <row r="13577" spans="1:1" x14ac:dyDescent="0.3">
      <c r="A13577"/>
    </row>
    <row r="13578" spans="1:1" x14ac:dyDescent="0.3">
      <c r="A13578"/>
    </row>
    <row r="13579" spans="1:1" x14ac:dyDescent="0.3">
      <c r="A13579"/>
    </row>
    <row r="13580" spans="1:1" x14ac:dyDescent="0.3">
      <c r="A13580"/>
    </row>
    <row r="13581" spans="1:1" x14ac:dyDescent="0.3">
      <c r="A13581"/>
    </row>
    <row r="13582" spans="1:1" x14ac:dyDescent="0.3">
      <c r="A13582"/>
    </row>
    <row r="13583" spans="1:1" x14ac:dyDescent="0.3">
      <c r="A13583"/>
    </row>
    <row r="13584" spans="1:1" x14ac:dyDescent="0.3">
      <c r="A13584"/>
    </row>
    <row r="13585" spans="1:1" x14ac:dyDescent="0.3">
      <c r="A13585"/>
    </row>
    <row r="13586" spans="1:1" x14ac:dyDescent="0.3">
      <c r="A13586"/>
    </row>
    <row r="13587" spans="1:1" x14ac:dyDescent="0.3">
      <c r="A13587"/>
    </row>
    <row r="13588" spans="1:1" x14ac:dyDescent="0.3">
      <c r="A13588"/>
    </row>
    <row r="13589" spans="1:1" x14ac:dyDescent="0.3">
      <c r="A13589"/>
    </row>
    <row r="13590" spans="1:1" x14ac:dyDescent="0.3">
      <c r="A13590"/>
    </row>
    <row r="13591" spans="1:1" x14ac:dyDescent="0.3">
      <c r="A13591"/>
    </row>
    <row r="13592" spans="1:1" x14ac:dyDescent="0.3">
      <c r="A13592"/>
    </row>
    <row r="13593" spans="1:1" x14ac:dyDescent="0.3">
      <c r="A13593"/>
    </row>
    <row r="13594" spans="1:1" x14ac:dyDescent="0.3">
      <c r="A13594"/>
    </row>
    <row r="13595" spans="1:1" x14ac:dyDescent="0.3">
      <c r="A13595"/>
    </row>
    <row r="13596" spans="1:1" x14ac:dyDescent="0.3">
      <c r="A13596"/>
    </row>
    <row r="13597" spans="1:1" x14ac:dyDescent="0.3">
      <c r="A13597"/>
    </row>
    <row r="13598" spans="1:1" x14ac:dyDescent="0.3">
      <c r="A13598"/>
    </row>
    <row r="13599" spans="1:1" x14ac:dyDescent="0.3">
      <c r="A13599"/>
    </row>
    <row r="13600" spans="1:1" x14ac:dyDescent="0.3">
      <c r="A13600"/>
    </row>
    <row r="13601" spans="1:1" x14ac:dyDescent="0.3">
      <c r="A13601"/>
    </row>
    <row r="13602" spans="1:1" x14ac:dyDescent="0.3">
      <c r="A13602"/>
    </row>
    <row r="13603" spans="1:1" x14ac:dyDescent="0.3">
      <c r="A13603"/>
    </row>
    <row r="13604" spans="1:1" x14ac:dyDescent="0.3">
      <c r="A13604"/>
    </row>
    <row r="13605" spans="1:1" x14ac:dyDescent="0.3">
      <c r="A13605"/>
    </row>
    <row r="13606" spans="1:1" x14ac:dyDescent="0.3">
      <c r="A13606"/>
    </row>
    <row r="13607" spans="1:1" x14ac:dyDescent="0.3">
      <c r="A13607"/>
    </row>
    <row r="13608" spans="1:1" x14ac:dyDescent="0.3">
      <c r="A13608"/>
    </row>
    <row r="13609" spans="1:1" x14ac:dyDescent="0.3">
      <c r="A13609"/>
    </row>
    <row r="13610" spans="1:1" x14ac:dyDescent="0.3">
      <c r="A13610"/>
    </row>
    <row r="13611" spans="1:1" x14ac:dyDescent="0.3">
      <c r="A13611"/>
    </row>
    <row r="13612" spans="1:1" x14ac:dyDescent="0.3">
      <c r="A13612"/>
    </row>
    <row r="13613" spans="1:1" x14ac:dyDescent="0.3">
      <c r="A13613"/>
    </row>
    <row r="13614" spans="1:1" x14ac:dyDescent="0.3">
      <c r="A13614"/>
    </row>
    <row r="13615" spans="1:1" x14ac:dyDescent="0.3">
      <c r="A13615"/>
    </row>
    <row r="13616" spans="1:1" x14ac:dyDescent="0.3">
      <c r="A13616"/>
    </row>
    <row r="13617" spans="1:1" x14ac:dyDescent="0.3">
      <c r="A13617"/>
    </row>
    <row r="13618" spans="1:1" x14ac:dyDescent="0.3">
      <c r="A13618"/>
    </row>
    <row r="13619" spans="1:1" x14ac:dyDescent="0.3">
      <c r="A13619"/>
    </row>
    <row r="13620" spans="1:1" x14ac:dyDescent="0.3">
      <c r="A13620"/>
    </row>
    <row r="13621" spans="1:1" x14ac:dyDescent="0.3">
      <c r="A13621"/>
    </row>
    <row r="13622" spans="1:1" x14ac:dyDescent="0.3">
      <c r="A13622"/>
    </row>
    <row r="13623" spans="1:1" x14ac:dyDescent="0.3">
      <c r="A13623"/>
    </row>
    <row r="13624" spans="1:1" x14ac:dyDescent="0.3">
      <c r="A13624"/>
    </row>
    <row r="13625" spans="1:1" x14ac:dyDescent="0.3">
      <c r="A13625"/>
    </row>
    <row r="13626" spans="1:1" x14ac:dyDescent="0.3">
      <c r="A13626"/>
    </row>
    <row r="13627" spans="1:1" x14ac:dyDescent="0.3">
      <c r="A13627"/>
    </row>
    <row r="13628" spans="1:1" x14ac:dyDescent="0.3">
      <c r="A13628"/>
    </row>
    <row r="13629" spans="1:1" x14ac:dyDescent="0.3">
      <c r="A13629"/>
    </row>
    <row r="13630" spans="1:1" x14ac:dyDescent="0.3">
      <c r="A13630"/>
    </row>
    <row r="13631" spans="1:1" x14ac:dyDescent="0.3">
      <c r="A13631"/>
    </row>
    <row r="13632" spans="1:1" x14ac:dyDescent="0.3">
      <c r="A13632"/>
    </row>
    <row r="13633" spans="1:1" x14ac:dyDescent="0.3">
      <c r="A13633"/>
    </row>
    <row r="13634" spans="1:1" x14ac:dyDescent="0.3">
      <c r="A13634"/>
    </row>
    <row r="13635" spans="1:1" x14ac:dyDescent="0.3">
      <c r="A13635"/>
    </row>
    <row r="13636" spans="1:1" x14ac:dyDescent="0.3">
      <c r="A13636"/>
    </row>
    <row r="13637" spans="1:1" x14ac:dyDescent="0.3">
      <c r="A13637"/>
    </row>
    <row r="13638" spans="1:1" x14ac:dyDescent="0.3">
      <c r="A13638"/>
    </row>
    <row r="13639" spans="1:1" x14ac:dyDescent="0.3">
      <c r="A13639"/>
    </row>
    <row r="13640" spans="1:1" x14ac:dyDescent="0.3">
      <c r="A13640"/>
    </row>
    <row r="13641" spans="1:1" x14ac:dyDescent="0.3">
      <c r="A13641"/>
    </row>
    <row r="13642" spans="1:1" x14ac:dyDescent="0.3">
      <c r="A13642"/>
    </row>
    <row r="13643" spans="1:1" x14ac:dyDescent="0.3">
      <c r="A13643"/>
    </row>
    <row r="13644" spans="1:1" x14ac:dyDescent="0.3">
      <c r="A13644"/>
    </row>
    <row r="13645" spans="1:1" x14ac:dyDescent="0.3">
      <c r="A13645"/>
    </row>
    <row r="13646" spans="1:1" x14ac:dyDescent="0.3">
      <c r="A13646"/>
    </row>
    <row r="13647" spans="1:1" x14ac:dyDescent="0.3">
      <c r="A13647"/>
    </row>
    <row r="13648" spans="1:1" x14ac:dyDescent="0.3">
      <c r="A13648"/>
    </row>
    <row r="13649" spans="1:1" x14ac:dyDescent="0.3">
      <c r="A13649"/>
    </row>
    <row r="13650" spans="1:1" x14ac:dyDescent="0.3">
      <c r="A13650"/>
    </row>
    <row r="13651" spans="1:1" x14ac:dyDescent="0.3">
      <c r="A13651"/>
    </row>
    <row r="13652" spans="1:1" x14ac:dyDescent="0.3">
      <c r="A13652"/>
    </row>
    <row r="13653" spans="1:1" x14ac:dyDescent="0.3">
      <c r="A13653"/>
    </row>
    <row r="13654" spans="1:1" x14ac:dyDescent="0.3">
      <c r="A13654"/>
    </row>
    <row r="13655" spans="1:1" x14ac:dyDescent="0.3">
      <c r="A13655"/>
    </row>
    <row r="13656" spans="1:1" x14ac:dyDescent="0.3">
      <c r="A13656"/>
    </row>
    <row r="13657" spans="1:1" x14ac:dyDescent="0.3">
      <c r="A13657"/>
    </row>
    <row r="13658" spans="1:1" x14ac:dyDescent="0.3">
      <c r="A13658"/>
    </row>
    <row r="13659" spans="1:1" x14ac:dyDescent="0.3">
      <c r="A13659"/>
    </row>
    <row r="13660" spans="1:1" x14ac:dyDescent="0.3">
      <c r="A13660"/>
    </row>
    <row r="13661" spans="1:1" x14ac:dyDescent="0.3">
      <c r="A13661"/>
    </row>
    <row r="13662" spans="1:1" x14ac:dyDescent="0.3">
      <c r="A13662"/>
    </row>
    <row r="13663" spans="1:1" x14ac:dyDescent="0.3">
      <c r="A13663"/>
    </row>
    <row r="13664" spans="1:1" x14ac:dyDescent="0.3">
      <c r="A13664"/>
    </row>
    <row r="13665" spans="1:1" x14ac:dyDescent="0.3">
      <c r="A13665"/>
    </row>
    <row r="13666" spans="1:1" x14ac:dyDescent="0.3">
      <c r="A13666"/>
    </row>
    <row r="13667" spans="1:1" x14ac:dyDescent="0.3">
      <c r="A13667"/>
    </row>
    <row r="13668" spans="1:1" x14ac:dyDescent="0.3">
      <c r="A13668"/>
    </row>
    <row r="13669" spans="1:1" x14ac:dyDescent="0.3">
      <c r="A13669"/>
    </row>
    <row r="13670" spans="1:1" x14ac:dyDescent="0.3">
      <c r="A13670"/>
    </row>
    <row r="13671" spans="1:1" x14ac:dyDescent="0.3">
      <c r="A13671"/>
    </row>
    <row r="13672" spans="1:1" x14ac:dyDescent="0.3">
      <c r="A13672"/>
    </row>
    <row r="13673" spans="1:1" x14ac:dyDescent="0.3">
      <c r="A13673"/>
    </row>
    <row r="13674" spans="1:1" x14ac:dyDescent="0.3">
      <c r="A13674"/>
    </row>
    <row r="13675" spans="1:1" x14ac:dyDescent="0.3">
      <c r="A13675"/>
    </row>
    <row r="13676" spans="1:1" x14ac:dyDescent="0.3">
      <c r="A13676"/>
    </row>
    <row r="13677" spans="1:1" x14ac:dyDescent="0.3">
      <c r="A13677"/>
    </row>
    <row r="13678" spans="1:1" x14ac:dyDescent="0.3">
      <c r="A13678"/>
    </row>
    <row r="13679" spans="1:1" x14ac:dyDescent="0.3">
      <c r="A13679"/>
    </row>
    <row r="13680" spans="1:1" x14ac:dyDescent="0.3">
      <c r="A13680"/>
    </row>
    <row r="13681" spans="1:1" x14ac:dyDescent="0.3">
      <c r="A13681"/>
    </row>
    <row r="13682" spans="1:1" x14ac:dyDescent="0.3">
      <c r="A13682"/>
    </row>
    <row r="13683" spans="1:1" x14ac:dyDescent="0.3">
      <c r="A13683"/>
    </row>
    <row r="13684" spans="1:1" x14ac:dyDescent="0.3">
      <c r="A13684"/>
    </row>
    <row r="13685" spans="1:1" x14ac:dyDescent="0.3">
      <c r="A13685"/>
    </row>
    <row r="13686" spans="1:1" x14ac:dyDescent="0.3">
      <c r="A13686"/>
    </row>
    <row r="13687" spans="1:1" x14ac:dyDescent="0.3">
      <c r="A13687"/>
    </row>
    <row r="13688" spans="1:1" x14ac:dyDescent="0.3">
      <c r="A13688"/>
    </row>
    <row r="13689" spans="1:1" x14ac:dyDescent="0.3">
      <c r="A13689"/>
    </row>
    <row r="13690" spans="1:1" x14ac:dyDescent="0.3">
      <c r="A13690"/>
    </row>
    <row r="13691" spans="1:1" x14ac:dyDescent="0.3">
      <c r="A13691"/>
    </row>
    <row r="13692" spans="1:1" x14ac:dyDescent="0.3">
      <c r="A13692"/>
    </row>
    <row r="13693" spans="1:1" x14ac:dyDescent="0.3">
      <c r="A13693"/>
    </row>
    <row r="13694" spans="1:1" x14ac:dyDescent="0.3">
      <c r="A13694"/>
    </row>
    <row r="13695" spans="1:1" x14ac:dyDescent="0.3">
      <c r="A13695"/>
    </row>
    <row r="13696" spans="1:1" x14ac:dyDescent="0.3">
      <c r="A13696"/>
    </row>
    <row r="13697" spans="1:1" x14ac:dyDescent="0.3">
      <c r="A13697"/>
    </row>
    <row r="13698" spans="1:1" x14ac:dyDescent="0.3">
      <c r="A13698"/>
    </row>
    <row r="13699" spans="1:1" x14ac:dyDescent="0.3">
      <c r="A13699"/>
    </row>
    <row r="13700" spans="1:1" x14ac:dyDescent="0.3">
      <c r="A13700"/>
    </row>
    <row r="13701" spans="1:1" x14ac:dyDescent="0.3">
      <c r="A13701"/>
    </row>
    <row r="13702" spans="1:1" x14ac:dyDescent="0.3">
      <c r="A13702"/>
    </row>
    <row r="13703" spans="1:1" x14ac:dyDescent="0.3">
      <c r="A13703"/>
    </row>
    <row r="13704" spans="1:1" x14ac:dyDescent="0.3">
      <c r="A13704"/>
    </row>
    <row r="13705" spans="1:1" x14ac:dyDescent="0.3">
      <c r="A13705"/>
    </row>
    <row r="13706" spans="1:1" x14ac:dyDescent="0.3">
      <c r="A13706"/>
    </row>
    <row r="13707" spans="1:1" x14ac:dyDescent="0.3">
      <c r="A13707"/>
    </row>
    <row r="13708" spans="1:1" x14ac:dyDescent="0.3">
      <c r="A13708"/>
    </row>
    <row r="13709" spans="1:1" x14ac:dyDescent="0.3">
      <c r="A13709"/>
    </row>
    <row r="13710" spans="1:1" x14ac:dyDescent="0.3">
      <c r="A13710"/>
    </row>
    <row r="13711" spans="1:1" x14ac:dyDescent="0.3">
      <c r="A13711"/>
    </row>
    <row r="13712" spans="1:1" x14ac:dyDescent="0.3">
      <c r="A13712"/>
    </row>
    <row r="13713" spans="1:1" x14ac:dyDescent="0.3">
      <c r="A13713"/>
    </row>
    <row r="13714" spans="1:1" x14ac:dyDescent="0.3">
      <c r="A13714"/>
    </row>
    <row r="13715" spans="1:1" x14ac:dyDescent="0.3">
      <c r="A13715"/>
    </row>
    <row r="13716" spans="1:1" x14ac:dyDescent="0.3">
      <c r="A13716"/>
    </row>
    <row r="13717" spans="1:1" x14ac:dyDescent="0.3">
      <c r="A13717"/>
    </row>
    <row r="13718" spans="1:1" x14ac:dyDescent="0.3">
      <c r="A13718"/>
    </row>
    <row r="13719" spans="1:1" x14ac:dyDescent="0.3">
      <c r="A13719"/>
    </row>
    <row r="13720" spans="1:1" x14ac:dyDescent="0.3">
      <c r="A13720"/>
    </row>
    <row r="13721" spans="1:1" x14ac:dyDescent="0.3">
      <c r="A13721"/>
    </row>
    <row r="13722" spans="1:1" x14ac:dyDescent="0.3">
      <c r="A13722"/>
    </row>
    <row r="13723" spans="1:1" x14ac:dyDescent="0.3">
      <c r="A13723"/>
    </row>
    <row r="13724" spans="1:1" x14ac:dyDescent="0.3">
      <c r="A13724"/>
    </row>
    <row r="13725" spans="1:1" x14ac:dyDescent="0.3">
      <c r="A13725"/>
    </row>
    <row r="13726" spans="1:1" x14ac:dyDescent="0.3">
      <c r="A13726"/>
    </row>
    <row r="13727" spans="1:1" x14ac:dyDescent="0.3">
      <c r="A13727"/>
    </row>
    <row r="13728" spans="1:1" x14ac:dyDescent="0.3">
      <c r="A13728"/>
    </row>
    <row r="13729" spans="1:1" x14ac:dyDescent="0.3">
      <c r="A13729"/>
    </row>
    <row r="13730" spans="1:1" x14ac:dyDescent="0.3">
      <c r="A13730"/>
    </row>
    <row r="13731" spans="1:1" x14ac:dyDescent="0.3">
      <c r="A13731"/>
    </row>
    <row r="13732" spans="1:1" x14ac:dyDescent="0.3">
      <c r="A13732"/>
    </row>
    <row r="13733" spans="1:1" x14ac:dyDescent="0.3">
      <c r="A13733"/>
    </row>
    <row r="13734" spans="1:1" x14ac:dyDescent="0.3">
      <c r="A13734"/>
    </row>
    <row r="13735" spans="1:1" x14ac:dyDescent="0.3">
      <c r="A13735"/>
    </row>
    <row r="13736" spans="1:1" x14ac:dyDescent="0.3">
      <c r="A13736"/>
    </row>
    <row r="13737" spans="1:1" x14ac:dyDescent="0.3">
      <c r="A13737"/>
    </row>
    <row r="13738" spans="1:1" x14ac:dyDescent="0.3">
      <c r="A13738"/>
    </row>
    <row r="13739" spans="1:1" x14ac:dyDescent="0.3">
      <c r="A13739"/>
    </row>
    <row r="13740" spans="1:1" x14ac:dyDescent="0.3">
      <c r="A13740"/>
    </row>
    <row r="13741" spans="1:1" x14ac:dyDescent="0.3">
      <c r="A13741"/>
    </row>
    <row r="13742" spans="1:1" x14ac:dyDescent="0.3">
      <c r="A13742"/>
    </row>
    <row r="13743" spans="1:1" x14ac:dyDescent="0.3">
      <c r="A13743"/>
    </row>
    <row r="13744" spans="1:1" x14ac:dyDescent="0.3">
      <c r="A13744"/>
    </row>
    <row r="13745" spans="1:1" x14ac:dyDescent="0.3">
      <c r="A13745"/>
    </row>
    <row r="13746" spans="1:1" x14ac:dyDescent="0.3">
      <c r="A13746"/>
    </row>
    <row r="13747" spans="1:1" x14ac:dyDescent="0.3">
      <c r="A13747"/>
    </row>
    <row r="13748" spans="1:1" x14ac:dyDescent="0.3">
      <c r="A13748"/>
    </row>
    <row r="13749" spans="1:1" x14ac:dyDescent="0.3">
      <c r="A13749"/>
    </row>
    <row r="13750" spans="1:1" x14ac:dyDescent="0.3">
      <c r="A13750"/>
    </row>
    <row r="13751" spans="1:1" x14ac:dyDescent="0.3">
      <c r="A13751"/>
    </row>
    <row r="13752" spans="1:1" x14ac:dyDescent="0.3">
      <c r="A13752"/>
    </row>
    <row r="13753" spans="1:1" x14ac:dyDescent="0.3">
      <c r="A13753"/>
    </row>
    <row r="13754" spans="1:1" x14ac:dyDescent="0.3">
      <c r="A13754"/>
    </row>
    <row r="13755" spans="1:1" x14ac:dyDescent="0.3">
      <c r="A13755"/>
    </row>
    <row r="13756" spans="1:1" x14ac:dyDescent="0.3">
      <c r="A13756"/>
    </row>
    <row r="13757" spans="1:1" x14ac:dyDescent="0.3">
      <c r="A13757"/>
    </row>
    <row r="13758" spans="1:1" x14ac:dyDescent="0.3">
      <c r="A13758"/>
    </row>
    <row r="13759" spans="1:1" x14ac:dyDescent="0.3">
      <c r="A13759"/>
    </row>
    <row r="13760" spans="1:1" x14ac:dyDescent="0.3">
      <c r="A13760"/>
    </row>
    <row r="13761" spans="1:1" x14ac:dyDescent="0.3">
      <c r="A13761"/>
    </row>
    <row r="13762" spans="1:1" x14ac:dyDescent="0.3">
      <c r="A13762"/>
    </row>
    <row r="13763" spans="1:1" x14ac:dyDescent="0.3">
      <c r="A13763"/>
    </row>
    <row r="13764" spans="1:1" x14ac:dyDescent="0.3">
      <c r="A13764"/>
    </row>
    <row r="13765" spans="1:1" x14ac:dyDescent="0.3">
      <c r="A13765"/>
    </row>
    <row r="13766" spans="1:1" x14ac:dyDescent="0.3">
      <c r="A13766"/>
    </row>
    <row r="13767" spans="1:1" x14ac:dyDescent="0.3">
      <c r="A13767"/>
    </row>
    <row r="13768" spans="1:1" x14ac:dyDescent="0.3">
      <c r="A13768"/>
    </row>
    <row r="13769" spans="1:1" x14ac:dyDescent="0.3">
      <c r="A13769"/>
    </row>
    <row r="13770" spans="1:1" x14ac:dyDescent="0.3">
      <c r="A13770"/>
    </row>
    <row r="13771" spans="1:1" x14ac:dyDescent="0.3">
      <c r="A13771"/>
    </row>
    <row r="13772" spans="1:1" x14ac:dyDescent="0.3">
      <c r="A13772"/>
    </row>
    <row r="13773" spans="1:1" x14ac:dyDescent="0.3">
      <c r="A13773"/>
    </row>
    <row r="13774" spans="1:1" x14ac:dyDescent="0.3">
      <c r="A13774"/>
    </row>
    <row r="13775" spans="1:1" x14ac:dyDescent="0.3">
      <c r="A13775"/>
    </row>
    <row r="13776" spans="1:1" x14ac:dyDescent="0.3">
      <c r="A13776"/>
    </row>
    <row r="13777" spans="1:1" x14ac:dyDescent="0.3">
      <c r="A13777"/>
    </row>
    <row r="13778" spans="1:1" x14ac:dyDescent="0.3">
      <c r="A13778"/>
    </row>
    <row r="13779" spans="1:1" x14ac:dyDescent="0.3">
      <c r="A13779"/>
    </row>
    <row r="13780" spans="1:1" x14ac:dyDescent="0.3">
      <c r="A13780"/>
    </row>
    <row r="13781" spans="1:1" x14ac:dyDescent="0.3">
      <c r="A13781"/>
    </row>
    <row r="13782" spans="1:1" x14ac:dyDescent="0.3">
      <c r="A13782"/>
    </row>
    <row r="13783" spans="1:1" x14ac:dyDescent="0.3">
      <c r="A13783"/>
    </row>
    <row r="13784" spans="1:1" x14ac:dyDescent="0.3">
      <c r="A13784"/>
    </row>
    <row r="13785" spans="1:1" x14ac:dyDescent="0.3">
      <c r="A13785"/>
    </row>
    <row r="13786" spans="1:1" x14ac:dyDescent="0.3">
      <c r="A13786"/>
    </row>
    <row r="13787" spans="1:1" x14ac:dyDescent="0.3">
      <c r="A13787"/>
    </row>
    <row r="13788" spans="1:1" x14ac:dyDescent="0.3">
      <c r="A13788"/>
    </row>
    <row r="13789" spans="1:1" x14ac:dyDescent="0.3">
      <c r="A13789"/>
    </row>
    <row r="13790" spans="1:1" x14ac:dyDescent="0.3">
      <c r="A13790"/>
    </row>
    <row r="13791" spans="1:1" x14ac:dyDescent="0.3">
      <c r="A13791"/>
    </row>
    <row r="13792" spans="1:1" x14ac:dyDescent="0.3">
      <c r="A13792"/>
    </row>
    <row r="13793" spans="1:1" x14ac:dyDescent="0.3">
      <c r="A13793"/>
    </row>
    <row r="13794" spans="1:1" x14ac:dyDescent="0.3">
      <c r="A13794"/>
    </row>
    <row r="13795" spans="1:1" x14ac:dyDescent="0.3">
      <c r="A13795"/>
    </row>
    <row r="13796" spans="1:1" x14ac:dyDescent="0.3">
      <c r="A13796"/>
    </row>
    <row r="13797" spans="1:1" x14ac:dyDescent="0.3">
      <c r="A13797"/>
    </row>
    <row r="13798" spans="1:1" x14ac:dyDescent="0.3">
      <c r="A13798"/>
    </row>
    <row r="13799" spans="1:1" x14ac:dyDescent="0.3">
      <c r="A13799"/>
    </row>
    <row r="13800" spans="1:1" x14ac:dyDescent="0.3">
      <c r="A13800"/>
    </row>
    <row r="13801" spans="1:1" x14ac:dyDescent="0.3">
      <c r="A13801"/>
    </row>
    <row r="13802" spans="1:1" x14ac:dyDescent="0.3">
      <c r="A13802"/>
    </row>
    <row r="13803" spans="1:1" x14ac:dyDescent="0.3">
      <c r="A13803"/>
    </row>
    <row r="13804" spans="1:1" x14ac:dyDescent="0.3">
      <c r="A13804"/>
    </row>
    <row r="13805" spans="1:1" x14ac:dyDescent="0.3">
      <c r="A13805"/>
    </row>
    <row r="13806" spans="1:1" x14ac:dyDescent="0.3">
      <c r="A13806"/>
    </row>
    <row r="13807" spans="1:1" x14ac:dyDescent="0.3">
      <c r="A13807"/>
    </row>
    <row r="13808" spans="1:1" x14ac:dyDescent="0.3">
      <c r="A13808"/>
    </row>
    <row r="13809" spans="1:1" x14ac:dyDescent="0.3">
      <c r="A13809"/>
    </row>
    <row r="13810" spans="1:1" x14ac:dyDescent="0.3">
      <c r="A13810"/>
    </row>
    <row r="13811" spans="1:1" x14ac:dyDescent="0.3">
      <c r="A13811"/>
    </row>
    <row r="13812" spans="1:1" x14ac:dyDescent="0.3">
      <c r="A13812"/>
    </row>
    <row r="13813" spans="1:1" x14ac:dyDescent="0.3">
      <c r="A13813"/>
    </row>
    <row r="13814" spans="1:1" x14ac:dyDescent="0.3">
      <c r="A13814"/>
    </row>
    <row r="13815" spans="1:1" x14ac:dyDescent="0.3">
      <c r="A13815"/>
    </row>
    <row r="13816" spans="1:1" x14ac:dyDescent="0.3">
      <c r="A13816"/>
    </row>
    <row r="13817" spans="1:1" x14ac:dyDescent="0.3">
      <c r="A13817"/>
    </row>
    <row r="13818" spans="1:1" x14ac:dyDescent="0.3">
      <c r="A13818"/>
    </row>
    <row r="13819" spans="1:1" x14ac:dyDescent="0.3">
      <c r="A13819"/>
    </row>
    <row r="13820" spans="1:1" x14ac:dyDescent="0.3">
      <c r="A13820"/>
    </row>
    <row r="13821" spans="1:1" x14ac:dyDescent="0.3">
      <c r="A13821"/>
    </row>
    <row r="13822" spans="1:1" x14ac:dyDescent="0.3">
      <c r="A13822"/>
    </row>
    <row r="13823" spans="1:1" x14ac:dyDescent="0.3">
      <c r="A13823"/>
    </row>
    <row r="13824" spans="1:1" x14ac:dyDescent="0.3">
      <c r="A13824"/>
    </row>
    <row r="13825" spans="1:1" x14ac:dyDescent="0.3">
      <c r="A13825"/>
    </row>
    <row r="13826" spans="1:1" x14ac:dyDescent="0.3">
      <c r="A13826"/>
    </row>
    <row r="13827" spans="1:1" x14ac:dyDescent="0.3">
      <c r="A13827"/>
    </row>
    <row r="13828" spans="1:1" x14ac:dyDescent="0.3">
      <c r="A13828"/>
    </row>
    <row r="13829" spans="1:1" x14ac:dyDescent="0.3">
      <c r="A13829"/>
    </row>
    <row r="13830" spans="1:1" x14ac:dyDescent="0.3">
      <c r="A13830"/>
    </row>
    <row r="13831" spans="1:1" x14ac:dyDescent="0.3">
      <c r="A13831"/>
    </row>
    <row r="13832" spans="1:1" x14ac:dyDescent="0.3">
      <c r="A13832"/>
    </row>
    <row r="13833" spans="1:1" x14ac:dyDescent="0.3">
      <c r="A13833"/>
    </row>
    <row r="13834" spans="1:1" x14ac:dyDescent="0.3">
      <c r="A13834"/>
    </row>
    <row r="13835" spans="1:1" x14ac:dyDescent="0.3">
      <c r="A13835"/>
    </row>
    <row r="13836" spans="1:1" x14ac:dyDescent="0.3">
      <c r="A13836"/>
    </row>
    <row r="13837" spans="1:1" x14ac:dyDescent="0.3">
      <c r="A13837"/>
    </row>
    <row r="13838" spans="1:1" x14ac:dyDescent="0.3">
      <c r="A13838"/>
    </row>
    <row r="13839" spans="1:1" x14ac:dyDescent="0.3">
      <c r="A13839"/>
    </row>
    <row r="13840" spans="1:1" x14ac:dyDescent="0.3">
      <c r="A13840"/>
    </row>
    <row r="13841" spans="1:1" x14ac:dyDescent="0.3">
      <c r="A13841"/>
    </row>
    <row r="13842" spans="1:1" x14ac:dyDescent="0.3">
      <c r="A13842"/>
    </row>
    <row r="13843" spans="1:1" x14ac:dyDescent="0.3">
      <c r="A13843"/>
    </row>
    <row r="13844" spans="1:1" x14ac:dyDescent="0.3">
      <c r="A13844"/>
    </row>
    <row r="13845" spans="1:1" x14ac:dyDescent="0.3">
      <c r="A13845"/>
    </row>
    <row r="13846" spans="1:1" x14ac:dyDescent="0.3">
      <c r="A13846"/>
    </row>
    <row r="13847" spans="1:1" x14ac:dyDescent="0.3">
      <c r="A13847"/>
    </row>
    <row r="13848" spans="1:1" x14ac:dyDescent="0.3">
      <c r="A13848"/>
    </row>
    <row r="13849" spans="1:1" x14ac:dyDescent="0.3">
      <c r="A13849"/>
    </row>
    <row r="13850" spans="1:1" x14ac:dyDescent="0.3">
      <c r="A13850"/>
    </row>
    <row r="13851" spans="1:1" x14ac:dyDescent="0.3">
      <c r="A13851"/>
    </row>
    <row r="13852" spans="1:1" x14ac:dyDescent="0.3">
      <c r="A13852"/>
    </row>
    <row r="13853" spans="1:1" x14ac:dyDescent="0.3">
      <c r="A13853"/>
    </row>
    <row r="13854" spans="1:1" x14ac:dyDescent="0.3">
      <c r="A13854"/>
    </row>
    <row r="13855" spans="1:1" x14ac:dyDescent="0.3">
      <c r="A13855"/>
    </row>
    <row r="13856" spans="1:1" x14ac:dyDescent="0.3">
      <c r="A13856"/>
    </row>
    <row r="13857" spans="1:1" x14ac:dyDescent="0.3">
      <c r="A13857"/>
    </row>
    <row r="13858" spans="1:1" x14ac:dyDescent="0.3">
      <c r="A13858"/>
    </row>
    <row r="13859" spans="1:1" x14ac:dyDescent="0.3">
      <c r="A13859"/>
    </row>
    <row r="13860" spans="1:1" x14ac:dyDescent="0.3">
      <c r="A13860"/>
    </row>
    <row r="13861" spans="1:1" x14ac:dyDescent="0.3">
      <c r="A13861"/>
    </row>
    <row r="13862" spans="1:1" x14ac:dyDescent="0.3">
      <c r="A13862"/>
    </row>
    <row r="13863" spans="1:1" x14ac:dyDescent="0.3">
      <c r="A13863"/>
    </row>
    <row r="13864" spans="1:1" x14ac:dyDescent="0.3">
      <c r="A13864"/>
    </row>
    <row r="13865" spans="1:1" x14ac:dyDescent="0.3">
      <c r="A13865"/>
    </row>
    <row r="13866" spans="1:1" x14ac:dyDescent="0.3">
      <c r="A13866"/>
    </row>
    <row r="13867" spans="1:1" x14ac:dyDescent="0.3">
      <c r="A13867"/>
    </row>
    <row r="13868" spans="1:1" x14ac:dyDescent="0.3">
      <c r="A13868"/>
    </row>
    <row r="13869" spans="1:1" x14ac:dyDescent="0.3">
      <c r="A13869"/>
    </row>
    <row r="13870" spans="1:1" x14ac:dyDescent="0.3">
      <c r="A13870"/>
    </row>
    <row r="13871" spans="1:1" x14ac:dyDescent="0.3">
      <c r="A13871"/>
    </row>
    <row r="13872" spans="1:1" x14ac:dyDescent="0.3">
      <c r="A13872"/>
    </row>
    <row r="13873" spans="1:1" x14ac:dyDescent="0.3">
      <c r="A13873"/>
    </row>
    <row r="13874" spans="1:1" x14ac:dyDescent="0.3">
      <c r="A13874"/>
    </row>
    <row r="13875" spans="1:1" x14ac:dyDescent="0.3">
      <c r="A13875"/>
    </row>
    <row r="13876" spans="1:1" x14ac:dyDescent="0.3">
      <c r="A13876"/>
    </row>
    <row r="13877" spans="1:1" x14ac:dyDescent="0.3">
      <c r="A13877"/>
    </row>
    <row r="13878" spans="1:1" x14ac:dyDescent="0.3">
      <c r="A13878"/>
    </row>
    <row r="13879" spans="1:1" x14ac:dyDescent="0.3">
      <c r="A13879"/>
    </row>
    <row r="13880" spans="1:1" x14ac:dyDescent="0.3">
      <c r="A13880"/>
    </row>
    <row r="13881" spans="1:1" x14ac:dyDescent="0.3">
      <c r="A13881"/>
    </row>
    <row r="13882" spans="1:1" x14ac:dyDescent="0.3">
      <c r="A13882"/>
    </row>
    <row r="13883" spans="1:1" x14ac:dyDescent="0.3">
      <c r="A13883"/>
    </row>
    <row r="13884" spans="1:1" x14ac:dyDescent="0.3">
      <c r="A13884"/>
    </row>
    <row r="13885" spans="1:1" x14ac:dyDescent="0.3">
      <c r="A13885"/>
    </row>
    <row r="13886" spans="1:1" x14ac:dyDescent="0.3">
      <c r="A13886"/>
    </row>
    <row r="13887" spans="1:1" x14ac:dyDescent="0.3">
      <c r="A13887"/>
    </row>
    <row r="13888" spans="1:1" x14ac:dyDescent="0.3">
      <c r="A13888"/>
    </row>
    <row r="13889" spans="1:1" x14ac:dyDescent="0.3">
      <c r="A13889"/>
    </row>
    <row r="13890" spans="1:1" x14ac:dyDescent="0.3">
      <c r="A13890"/>
    </row>
    <row r="13891" spans="1:1" x14ac:dyDescent="0.3">
      <c r="A13891"/>
    </row>
    <row r="13892" spans="1:1" x14ac:dyDescent="0.3">
      <c r="A13892"/>
    </row>
    <row r="13893" spans="1:1" x14ac:dyDescent="0.3">
      <c r="A13893"/>
    </row>
    <row r="13894" spans="1:1" x14ac:dyDescent="0.3">
      <c r="A13894"/>
    </row>
    <row r="13895" spans="1:1" x14ac:dyDescent="0.3">
      <c r="A13895"/>
    </row>
    <row r="13896" spans="1:1" x14ac:dyDescent="0.3">
      <c r="A13896"/>
    </row>
    <row r="13897" spans="1:1" x14ac:dyDescent="0.3">
      <c r="A13897"/>
    </row>
    <row r="13898" spans="1:1" x14ac:dyDescent="0.3">
      <c r="A13898"/>
    </row>
    <row r="13899" spans="1:1" x14ac:dyDescent="0.3">
      <c r="A13899"/>
    </row>
    <row r="13900" spans="1:1" x14ac:dyDescent="0.3">
      <c r="A13900"/>
    </row>
    <row r="13901" spans="1:1" x14ac:dyDescent="0.3">
      <c r="A13901"/>
    </row>
    <row r="13902" spans="1:1" x14ac:dyDescent="0.3">
      <c r="A13902"/>
    </row>
    <row r="13903" spans="1:1" x14ac:dyDescent="0.3">
      <c r="A13903"/>
    </row>
    <row r="13904" spans="1:1" x14ac:dyDescent="0.3">
      <c r="A13904"/>
    </row>
    <row r="13905" spans="1:1" x14ac:dyDescent="0.3">
      <c r="A13905"/>
    </row>
    <row r="13906" spans="1:1" x14ac:dyDescent="0.3">
      <c r="A13906"/>
    </row>
    <row r="13907" spans="1:1" x14ac:dyDescent="0.3">
      <c r="A13907"/>
    </row>
    <row r="13908" spans="1:1" x14ac:dyDescent="0.3">
      <c r="A13908"/>
    </row>
    <row r="13909" spans="1:1" x14ac:dyDescent="0.3">
      <c r="A13909"/>
    </row>
    <row r="13910" spans="1:1" x14ac:dyDescent="0.3">
      <c r="A13910"/>
    </row>
    <row r="13911" spans="1:1" x14ac:dyDescent="0.3">
      <c r="A13911"/>
    </row>
    <row r="13912" spans="1:1" x14ac:dyDescent="0.3">
      <c r="A13912"/>
    </row>
    <row r="13913" spans="1:1" x14ac:dyDescent="0.3">
      <c r="A13913"/>
    </row>
    <row r="13914" spans="1:1" x14ac:dyDescent="0.3">
      <c r="A13914"/>
    </row>
    <row r="13915" spans="1:1" x14ac:dyDescent="0.3">
      <c r="A13915"/>
    </row>
    <row r="13916" spans="1:1" x14ac:dyDescent="0.3">
      <c r="A13916"/>
    </row>
    <row r="13917" spans="1:1" x14ac:dyDescent="0.3">
      <c r="A13917"/>
    </row>
    <row r="13918" spans="1:1" x14ac:dyDescent="0.3">
      <c r="A13918"/>
    </row>
    <row r="13919" spans="1:1" x14ac:dyDescent="0.3">
      <c r="A13919"/>
    </row>
    <row r="13920" spans="1:1" x14ac:dyDescent="0.3">
      <c r="A13920"/>
    </row>
    <row r="13921" spans="1:1" x14ac:dyDescent="0.3">
      <c r="A13921"/>
    </row>
    <row r="13922" spans="1:1" x14ac:dyDescent="0.3">
      <c r="A13922"/>
    </row>
    <row r="13923" spans="1:1" x14ac:dyDescent="0.3">
      <c r="A13923"/>
    </row>
    <row r="13924" spans="1:1" x14ac:dyDescent="0.3">
      <c r="A13924"/>
    </row>
    <row r="13925" spans="1:1" x14ac:dyDescent="0.3">
      <c r="A13925"/>
    </row>
    <row r="13926" spans="1:1" x14ac:dyDescent="0.3">
      <c r="A13926"/>
    </row>
    <row r="13927" spans="1:1" x14ac:dyDescent="0.3">
      <c r="A13927"/>
    </row>
    <row r="13928" spans="1:1" x14ac:dyDescent="0.3">
      <c r="A13928"/>
    </row>
    <row r="13929" spans="1:1" x14ac:dyDescent="0.3">
      <c r="A13929"/>
    </row>
    <row r="13930" spans="1:1" x14ac:dyDescent="0.3">
      <c r="A13930"/>
    </row>
    <row r="13931" spans="1:1" x14ac:dyDescent="0.3">
      <c r="A13931"/>
    </row>
    <row r="13932" spans="1:1" x14ac:dyDescent="0.3">
      <c r="A13932"/>
    </row>
    <row r="13933" spans="1:1" x14ac:dyDescent="0.3">
      <c r="A13933"/>
    </row>
    <row r="13934" spans="1:1" x14ac:dyDescent="0.3">
      <c r="A13934"/>
    </row>
    <row r="13935" spans="1:1" x14ac:dyDescent="0.3">
      <c r="A13935"/>
    </row>
    <row r="13936" spans="1:1" x14ac:dyDescent="0.3">
      <c r="A13936"/>
    </row>
    <row r="13937" spans="1:1" x14ac:dyDescent="0.3">
      <c r="A13937"/>
    </row>
    <row r="13938" spans="1:1" x14ac:dyDescent="0.3">
      <c r="A13938"/>
    </row>
    <row r="13939" spans="1:1" x14ac:dyDescent="0.3">
      <c r="A13939"/>
    </row>
    <row r="13940" spans="1:1" x14ac:dyDescent="0.3">
      <c r="A13940"/>
    </row>
    <row r="13941" spans="1:1" x14ac:dyDescent="0.3">
      <c r="A13941"/>
    </row>
    <row r="13942" spans="1:1" x14ac:dyDescent="0.3">
      <c r="A13942"/>
    </row>
    <row r="13943" spans="1:1" x14ac:dyDescent="0.3">
      <c r="A13943"/>
    </row>
    <row r="13944" spans="1:1" x14ac:dyDescent="0.3">
      <c r="A13944"/>
    </row>
    <row r="13945" spans="1:1" x14ac:dyDescent="0.3">
      <c r="A13945"/>
    </row>
    <row r="13946" spans="1:1" x14ac:dyDescent="0.3">
      <c r="A13946"/>
    </row>
    <row r="13947" spans="1:1" x14ac:dyDescent="0.3">
      <c r="A13947"/>
    </row>
    <row r="13948" spans="1:1" x14ac:dyDescent="0.3">
      <c r="A13948"/>
    </row>
    <row r="13949" spans="1:1" x14ac:dyDescent="0.3">
      <c r="A13949"/>
    </row>
    <row r="13950" spans="1:1" x14ac:dyDescent="0.3">
      <c r="A13950"/>
    </row>
    <row r="13951" spans="1:1" x14ac:dyDescent="0.3">
      <c r="A13951"/>
    </row>
    <row r="13952" spans="1:1" x14ac:dyDescent="0.3">
      <c r="A13952"/>
    </row>
    <row r="13953" spans="1:1" x14ac:dyDescent="0.3">
      <c r="A13953"/>
    </row>
    <row r="13954" spans="1:1" x14ac:dyDescent="0.3">
      <c r="A13954"/>
    </row>
    <row r="13955" spans="1:1" x14ac:dyDescent="0.3">
      <c r="A13955"/>
    </row>
    <row r="13956" spans="1:1" x14ac:dyDescent="0.3">
      <c r="A13956"/>
    </row>
    <row r="13957" spans="1:1" x14ac:dyDescent="0.3">
      <c r="A13957"/>
    </row>
    <row r="13958" spans="1:1" x14ac:dyDescent="0.3">
      <c r="A13958"/>
    </row>
    <row r="13959" spans="1:1" x14ac:dyDescent="0.3">
      <c r="A13959"/>
    </row>
    <row r="13960" spans="1:1" x14ac:dyDescent="0.3">
      <c r="A13960"/>
    </row>
    <row r="13961" spans="1:1" x14ac:dyDescent="0.3">
      <c r="A13961"/>
    </row>
    <row r="13962" spans="1:1" x14ac:dyDescent="0.3">
      <c r="A13962"/>
    </row>
    <row r="13963" spans="1:1" x14ac:dyDescent="0.3">
      <c r="A13963"/>
    </row>
    <row r="13964" spans="1:1" x14ac:dyDescent="0.3">
      <c r="A13964"/>
    </row>
    <row r="13965" spans="1:1" x14ac:dyDescent="0.3">
      <c r="A13965"/>
    </row>
    <row r="13966" spans="1:1" x14ac:dyDescent="0.3">
      <c r="A13966"/>
    </row>
    <row r="13967" spans="1:1" x14ac:dyDescent="0.3">
      <c r="A13967"/>
    </row>
    <row r="13968" spans="1:1" x14ac:dyDescent="0.3">
      <c r="A13968"/>
    </row>
    <row r="13969" spans="1:1" x14ac:dyDescent="0.3">
      <c r="A13969"/>
    </row>
    <row r="13970" spans="1:1" x14ac:dyDescent="0.3">
      <c r="A13970"/>
    </row>
    <row r="13971" spans="1:1" x14ac:dyDescent="0.3">
      <c r="A13971"/>
    </row>
    <row r="13972" spans="1:1" x14ac:dyDescent="0.3">
      <c r="A13972"/>
    </row>
    <row r="13973" spans="1:1" x14ac:dyDescent="0.3">
      <c r="A13973"/>
    </row>
    <row r="13974" spans="1:1" x14ac:dyDescent="0.3">
      <c r="A13974"/>
    </row>
    <row r="13975" spans="1:1" x14ac:dyDescent="0.3">
      <c r="A13975"/>
    </row>
    <row r="13976" spans="1:1" x14ac:dyDescent="0.3">
      <c r="A13976"/>
    </row>
    <row r="13977" spans="1:1" x14ac:dyDescent="0.3">
      <c r="A13977"/>
    </row>
    <row r="13978" spans="1:1" x14ac:dyDescent="0.3">
      <c r="A13978"/>
    </row>
    <row r="13979" spans="1:1" x14ac:dyDescent="0.3">
      <c r="A13979"/>
    </row>
    <row r="13980" spans="1:1" x14ac:dyDescent="0.3">
      <c r="A13980"/>
    </row>
    <row r="13981" spans="1:1" x14ac:dyDescent="0.3">
      <c r="A13981"/>
    </row>
    <row r="13982" spans="1:1" x14ac:dyDescent="0.3">
      <c r="A13982"/>
    </row>
    <row r="13983" spans="1:1" x14ac:dyDescent="0.3">
      <c r="A13983"/>
    </row>
    <row r="13984" spans="1:1" x14ac:dyDescent="0.3">
      <c r="A13984"/>
    </row>
    <row r="13985" spans="1:1" x14ac:dyDescent="0.3">
      <c r="A13985"/>
    </row>
    <row r="13986" spans="1:1" x14ac:dyDescent="0.3">
      <c r="A13986"/>
    </row>
    <row r="13987" spans="1:1" x14ac:dyDescent="0.3">
      <c r="A13987"/>
    </row>
    <row r="13988" spans="1:1" x14ac:dyDescent="0.3">
      <c r="A13988"/>
    </row>
    <row r="13989" spans="1:1" x14ac:dyDescent="0.3">
      <c r="A13989"/>
    </row>
    <row r="13990" spans="1:1" x14ac:dyDescent="0.3">
      <c r="A13990"/>
    </row>
    <row r="13991" spans="1:1" x14ac:dyDescent="0.3">
      <c r="A13991"/>
    </row>
    <row r="13992" spans="1:1" x14ac:dyDescent="0.3">
      <c r="A13992"/>
    </row>
    <row r="13993" spans="1:1" x14ac:dyDescent="0.3">
      <c r="A13993"/>
    </row>
    <row r="13994" spans="1:1" x14ac:dyDescent="0.3">
      <c r="A13994"/>
    </row>
    <row r="13995" spans="1:1" x14ac:dyDescent="0.3">
      <c r="A13995"/>
    </row>
    <row r="13996" spans="1:1" x14ac:dyDescent="0.3">
      <c r="A13996"/>
    </row>
    <row r="13997" spans="1:1" x14ac:dyDescent="0.3">
      <c r="A13997"/>
    </row>
    <row r="13998" spans="1:1" x14ac:dyDescent="0.3">
      <c r="A13998"/>
    </row>
    <row r="13999" spans="1:1" x14ac:dyDescent="0.3">
      <c r="A13999"/>
    </row>
    <row r="14000" spans="1:1" x14ac:dyDescent="0.3">
      <c r="A14000"/>
    </row>
    <row r="14001" spans="1:1" x14ac:dyDescent="0.3">
      <c r="A14001"/>
    </row>
    <row r="14002" spans="1:1" x14ac:dyDescent="0.3">
      <c r="A14002"/>
    </row>
    <row r="14003" spans="1:1" x14ac:dyDescent="0.3">
      <c r="A14003"/>
    </row>
    <row r="14004" spans="1:1" x14ac:dyDescent="0.3">
      <c r="A14004"/>
    </row>
    <row r="14005" spans="1:1" x14ac:dyDescent="0.3">
      <c r="A14005"/>
    </row>
    <row r="14006" spans="1:1" x14ac:dyDescent="0.3">
      <c r="A14006"/>
    </row>
    <row r="14007" spans="1:1" x14ac:dyDescent="0.3">
      <c r="A14007"/>
    </row>
    <row r="14008" spans="1:1" x14ac:dyDescent="0.3">
      <c r="A14008"/>
    </row>
    <row r="14009" spans="1:1" x14ac:dyDescent="0.3">
      <c r="A14009"/>
    </row>
    <row r="14010" spans="1:1" x14ac:dyDescent="0.3">
      <c r="A14010"/>
    </row>
    <row r="14011" spans="1:1" x14ac:dyDescent="0.3">
      <c r="A14011"/>
    </row>
    <row r="14012" spans="1:1" x14ac:dyDescent="0.3">
      <c r="A14012"/>
    </row>
    <row r="14013" spans="1:1" x14ac:dyDescent="0.3">
      <c r="A14013"/>
    </row>
    <row r="14014" spans="1:1" x14ac:dyDescent="0.3">
      <c r="A14014"/>
    </row>
    <row r="14015" spans="1:1" x14ac:dyDescent="0.3">
      <c r="A14015"/>
    </row>
    <row r="14016" spans="1:1" x14ac:dyDescent="0.3">
      <c r="A14016"/>
    </row>
    <row r="14017" spans="1:1" x14ac:dyDescent="0.3">
      <c r="A14017"/>
    </row>
    <row r="14018" spans="1:1" x14ac:dyDescent="0.3">
      <c r="A14018"/>
    </row>
    <row r="14019" spans="1:1" x14ac:dyDescent="0.3">
      <c r="A14019"/>
    </row>
    <row r="14020" spans="1:1" x14ac:dyDescent="0.3">
      <c r="A14020"/>
    </row>
    <row r="14021" spans="1:1" x14ac:dyDescent="0.3">
      <c r="A14021"/>
    </row>
    <row r="14022" spans="1:1" x14ac:dyDescent="0.3">
      <c r="A14022"/>
    </row>
    <row r="14023" spans="1:1" x14ac:dyDescent="0.3">
      <c r="A14023"/>
    </row>
    <row r="14024" spans="1:1" x14ac:dyDescent="0.3">
      <c r="A14024"/>
    </row>
    <row r="14025" spans="1:1" x14ac:dyDescent="0.3">
      <c r="A14025"/>
    </row>
    <row r="14026" spans="1:1" x14ac:dyDescent="0.3">
      <c r="A14026"/>
    </row>
    <row r="14027" spans="1:1" x14ac:dyDescent="0.3">
      <c r="A14027"/>
    </row>
    <row r="14028" spans="1:1" x14ac:dyDescent="0.3">
      <c r="A14028"/>
    </row>
    <row r="14029" spans="1:1" x14ac:dyDescent="0.3">
      <c r="A14029"/>
    </row>
    <row r="14030" spans="1:1" x14ac:dyDescent="0.3">
      <c r="A14030"/>
    </row>
    <row r="14031" spans="1:1" x14ac:dyDescent="0.3">
      <c r="A14031"/>
    </row>
    <row r="14032" spans="1:1" x14ac:dyDescent="0.3">
      <c r="A14032"/>
    </row>
    <row r="14033" spans="1:1" x14ac:dyDescent="0.3">
      <c r="A14033"/>
    </row>
    <row r="14034" spans="1:1" x14ac:dyDescent="0.3">
      <c r="A14034"/>
    </row>
    <row r="14035" spans="1:1" x14ac:dyDescent="0.3">
      <c r="A14035"/>
    </row>
    <row r="14036" spans="1:1" x14ac:dyDescent="0.3">
      <c r="A14036"/>
    </row>
    <row r="14037" spans="1:1" x14ac:dyDescent="0.3">
      <c r="A14037"/>
    </row>
    <row r="14038" spans="1:1" x14ac:dyDescent="0.3">
      <c r="A14038"/>
    </row>
    <row r="14039" spans="1:1" x14ac:dyDescent="0.3">
      <c r="A14039"/>
    </row>
    <row r="14040" spans="1:1" x14ac:dyDescent="0.3">
      <c r="A14040"/>
    </row>
    <row r="14041" spans="1:1" x14ac:dyDescent="0.3">
      <c r="A14041"/>
    </row>
    <row r="14042" spans="1:1" x14ac:dyDescent="0.3">
      <c r="A14042"/>
    </row>
    <row r="14043" spans="1:1" x14ac:dyDescent="0.3">
      <c r="A14043"/>
    </row>
    <row r="14044" spans="1:1" x14ac:dyDescent="0.3">
      <c r="A14044"/>
    </row>
    <row r="14045" spans="1:1" x14ac:dyDescent="0.3">
      <c r="A14045"/>
    </row>
    <row r="14046" spans="1:1" x14ac:dyDescent="0.3">
      <c r="A14046"/>
    </row>
    <row r="14047" spans="1:1" x14ac:dyDescent="0.3">
      <c r="A14047"/>
    </row>
    <row r="14048" spans="1:1" x14ac:dyDescent="0.3">
      <c r="A14048"/>
    </row>
    <row r="14049" spans="1:1" x14ac:dyDescent="0.3">
      <c r="A14049"/>
    </row>
    <row r="14050" spans="1:1" x14ac:dyDescent="0.3">
      <c r="A14050"/>
    </row>
    <row r="14051" spans="1:1" x14ac:dyDescent="0.3">
      <c r="A14051"/>
    </row>
    <row r="14052" spans="1:1" x14ac:dyDescent="0.3">
      <c r="A14052"/>
    </row>
    <row r="14053" spans="1:1" x14ac:dyDescent="0.3">
      <c r="A14053"/>
    </row>
    <row r="14054" spans="1:1" x14ac:dyDescent="0.3">
      <c r="A14054"/>
    </row>
    <row r="14055" spans="1:1" x14ac:dyDescent="0.3">
      <c r="A14055"/>
    </row>
    <row r="14056" spans="1:1" x14ac:dyDescent="0.3">
      <c r="A14056"/>
    </row>
    <row r="14057" spans="1:1" x14ac:dyDescent="0.3">
      <c r="A14057"/>
    </row>
    <row r="14058" spans="1:1" x14ac:dyDescent="0.3">
      <c r="A14058"/>
    </row>
    <row r="14059" spans="1:1" x14ac:dyDescent="0.3">
      <c r="A14059"/>
    </row>
    <row r="14060" spans="1:1" x14ac:dyDescent="0.3">
      <c r="A14060"/>
    </row>
    <row r="14061" spans="1:1" x14ac:dyDescent="0.3">
      <c r="A14061"/>
    </row>
    <row r="14062" spans="1:1" x14ac:dyDescent="0.3">
      <c r="A14062"/>
    </row>
    <row r="14063" spans="1:1" x14ac:dyDescent="0.3">
      <c r="A14063"/>
    </row>
    <row r="14064" spans="1:1" x14ac:dyDescent="0.3">
      <c r="A14064"/>
    </row>
    <row r="14065" spans="1:1" x14ac:dyDescent="0.3">
      <c r="A14065"/>
    </row>
    <row r="14066" spans="1:1" x14ac:dyDescent="0.3">
      <c r="A14066"/>
    </row>
    <row r="14067" spans="1:1" x14ac:dyDescent="0.3">
      <c r="A14067"/>
    </row>
    <row r="14068" spans="1:1" x14ac:dyDescent="0.3">
      <c r="A14068"/>
    </row>
    <row r="14069" spans="1:1" x14ac:dyDescent="0.3">
      <c r="A14069"/>
    </row>
    <row r="14070" spans="1:1" x14ac:dyDescent="0.3">
      <c r="A14070"/>
    </row>
    <row r="14071" spans="1:1" x14ac:dyDescent="0.3">
      <c r="A14071"/>
    </row>
    <row r="14072" spans="1:1" x14ac:dyDescent="0.3">
      <c r="A14072"/>
    </row>
    <row r="14073" spans="1:1" x14ac:dyDescent="0.3">
      <c r="A14073"/>
    </row>
    <row r="14074" spans="1:1" x14ac:dyDescent="0.3">
      <c r="A14074"/>
    </row>
    <row r="14075" spans="1:1" x14ac:dyDescent="0.3">
      <c r="A14075"/>
    </row>
    <row r="14076" spans="1:1" x14ac:dyDescent="0.3">
      <c r="A14076"/>
    </row>
    <row r="14077" spans="1:1" x14ac:dyDescent="0.3">
      <c r="A14077"/>
    </row>
    <row r="14078" spans="1:1" x14ac:dyDescent="0.3">
      <c r="A14078"/>
    </row>
    <row r="14079" spans="1:1" x14ac:dyDescent="0.3">
      <c r="A14079"/>
    </row>
    <row r="14080" spans="1:1" x14ac:dyDescent="0.3">
      <c r="A14080"/>
    </row>
    <row r="14081" spans="1:1" x14ac:dyDescent="0.3">
      <c r="A14081"/>
    </row>
    <row r="14082" spans="1:1" x14ac:dyDescent="0.3">
      <c r="A14082"/>
    </row>
    <row r="14083" spans="1:1" x14ac:dyDescent="0.3">
      <c r="A14083"/>
    </row>
    <row r="14084" spans="1:1" x14ac:dyDescent="0.3">
      <c r="A14084"/>
    </row>
    <row r="14085" spans="1:1" x14ac:dyDescent="0.3">
      <c r="A14085"/>
    </row>
    <row r="14086" spans="1:1" x14ac:dyDescent="0.3">
      <c r="A14086"/>
    </row>
    <row r="14087" spans="1:1" x14ac:dyDescent="0.3">
      <c r="A14087"/>
    </row>
    <row r="14088" spans="1:1" x14ac:dyDescent="0.3">
      <c r="A14088"/>
    </row>
    <row r="14089" spans="1:1" x14ac:dyDescent="0.3">
      <c r="A14089"/>
    </row>
    <row r="14090" spans="1:1" x14ac:dyDescent="0.3">
      <c r="A14090"/>
    </row>
    <row r="14091" spans="1:1" x14ac:dyDescent="0.3">
      <c r="A14091"/>
    </row>
    <row r="14092" spans="1:1" x14ac:dyDescent="0.3">
      <c r="A14092"/>
    </row>
    <row r="14093" spans="1:1" x14ac:dyDescent="0.3">
      <c r="A14093"/>
    </row>
    <row r="14094" spans="1:1" x14ac:dyDescent="0.3">
      <c r="A14094"/>
    </row>
    <row r="14095" spans="1:1" x14ac:dyDescent="0.3">
      <c r="A14095"/>
    </row>
    <row r="14096" spans="1:1" x14ac:dyDescent="0.3">
      <c r="A14096"/>
    </row>
    <row r="14097" spans="1:1" x14ac:dyDescent="0.3">
      <c r="A14097"/>
    </row>
    <row r="14098" spans="1:1" x14ac:dyDescent="0.3">
      <c r="A14098"/>
    </row>
    <row r="14099" spans="1:1" x14ac:dyDescent="0.3">
      <c r="A14099"/>
    </row>
    <row r="14100" spans="1:1" x14ac:dyDescent="0.3">
      <c r="A14100"/>
    </row>
    <row r="14101" spans="1:1" x14ac:dyDescent="0.3">
      <c r="A14101"/>
    </row>
    <row r="14102" spans="1:1" x14ac:dyDescent="0.3">
      <c r="A14102"/>
    </row>
    <row r="14103" spans="1:1" x14ac:dyDescent="0.3">
      <c r="A14103"/>
    </row>
    <row r="14104" spans="1:1" x14ac:dyDescent="0.3">
      <c r="A14104"/>
    </row>
    <row r="14105" spans="1:1" x14ac:dyDescent="0.3">
      <c r="A14105"/>
    </row>
    <row r="14106" spans="1:1" x14ac:dyDescent="0.3">
      <c r="A14106"/>
    </row>
    <row r="14107" spans="1:1" x14ac:dyDescent="0.3">
      <c r="A14107"/>
    </row>
    <row r="14108" spans="1:1" x14ac:dyDescent="0.3">
      <c r="A14108"/>
    </row>
    <row r="14109" spans="1:1" x14ac:dyDescent="0.3">
      <c r="A14109"/>
    </row>
    <row r="14110" spans="1:1" x14ac:dyDescent="0.3">
      <c r="A14110"/>
    </row>
    <row r="14111" spans="1:1" x14ac:dyDescent="0.3">
      <c r="A14111"/>
    </row>
    <row r="14112" spans="1:1" x14ac:dyDescent="0.3">
      <c r="A14112"/>
    </row>
    <row r="14113" spans="1:1" x14ac:dyDescent="0.3">
      <c r="A14113"/>
    </row>
    <row r="14114" spans="1:1" x14ac:dyDescent="0.3">
      <c r="A14114"/>
    </row>
    <row r="14115" spans="1:1" x14ac:dyDescent="0.3">
      <c r="A14115"/>
    </row>
    <row r="14116" spans="1:1" x14ac:dyDescent="0.3">
      <c r="A14116"/>
    </row>
    <row r="14117" spans="1:1" x14ac:dyDescent="0.3">
      <c r="A14117"/>
    </row>
    <row r="14118" spans="1:1" x14ac:dyDescent="0.3">
      <c r="A14118"/>
    </row>
    <row r="14119" spans="1:1" x14ac:dyDescent="0.3">
      <c r="A14119"/>
    </row>
    <row r="14120" spans="1:1" x14ac:dyDescent="0.3">
      <c r="A14120"/>
    </row>
    <row r="14121" spans="1:1" x14ac:dyDescent="0.3">
      <c r="A14121"/>
    </row>
    <row r="14122" spans="1:1" x14ac:dyDescent="0.3">
      <c r="A14122"/>
    </row>
    <row r="14123" spans="1:1" x14ac:dyDescent="0.3">
      <c r="A14123"/>
    </row>
    <row r="14124" spans="1:1" x14ac:dyDescent="0.3">
      <c r="A14124"/>
    </row>
    <row r="14125" spans="1:1" x14ac:dyDescent="0.3">
      <c r="A14125"/>
    </row>
    <row r="14126" spans="1:1" x14ac:dyDescent="0.3">
      <c r="A14126"/>
    </row>
    <row r="14127" spans="1:1" x14ac:dyDescent="0.3">
      <c r="A14127"/>
    </row>
    <row r="14128" spans="1:1" x14ac:dyDescent="0.3">
      <c r="A14128"/>
    </row>
    <row r="14129" spans="1:1" x14ac:dyDescent="0.3">
      <c r="A14129"/>
    </row>
    <row r="14130" spans="1:1" x14ac:dyDescent="0.3">
      <c r="A14130"/>
    </row>
    <row r="14131" spans="1:1" x14ac:dyDescent="0.3">
      <c r="A14131"/>
    </row>
    <row r="14132" spans="1:1" x14ac:dyDescent="0.3">
      <c r="A14132"/>
    </row>
    <row r="14133" spans="1:1" x14ac:dyDescent="0.3">
      <c r="A14133"/>
    </row>
    <row r="14134" spans="1:1" x14ac:dyDescent="0.3">
      <c r="A14134"/>
    </row>
    <row r="14135" spans="1:1" x14ac:dyDescent="0.3">
      <c r="A14135"/>
    </row>
    <row r="14136" spans="1:1" x14ac:dyDescent="0.3">
      <c r="A14136"/>
    </row>
    <row r="14137" spans="1:1" x14ac:dyDescent="0.3">
      <c r="A14137"/>
    </row>
    <row r="14138" spans="1:1" x14ac:dyDescent="0.3">
      <c r="A14138"/>
    </row>
    <row r="14139" spans="1:1" x14ac:dyDescent="0.3">
      <c r="A14139"/>
    </row>
    <row r="14140" spans="1:1" x14ac:dyDescent="0.3">
      <c r="A14140"/>
    </row>
    <row r="14141" spans="1:1" x14ac:dyDescent="0.3">
      <c r="A14141"/>
    </row>
    <row r="14142" spans="1:1" x14ac:dyDescent="0.3">
      <c r="A14142"/>
    </row>
    <row r="14143" spans="1:1" x14ac:dyDescent="0.3">
      <c r="A14143"/>
    </row>
    <row r="14144" spans="1:1" x14ac:dyDescent="0.3">
      <c r="A14144"/>
    </row>
    <row r="14145" spans="1:1" x14ac:dyDescent="0.3">
      <c r="A14145"/>
    </row>
    <row r="14146" spans="1:1" x14ac:dyDescent="0.3">
      <c r="A14146"/>
    </row>
    <row r="14147" spans="1:1" x14ac:dyDescent="0.3">
      <c r="A14147"/>
    </row>
    <row r="14148" spans="1:1" x14ac:dyDescent="0.3">
      <c r="A14148"/>
    </row>
    <row r="14149" spans="1:1" x14ac:dyDescent="0.3">
      <c r="A14149"/>
    </row>
    <row r="14150" spans="1:1" x14ac:dyDescent="0.3">
      <c r="A14150"/>
    </row>
    <row r="14151" spans="1:1" x14ac:dyDescent="0.3">
      <c r="A14151"/>
    </row>
    <row r="14152" spans="1:1" x14ac:dyDescent="0.3">
      <c r="A14152"/>
    </row>
    <row r="14153" spans="1:1" x14ac:dyDescent="0.3">
      <c r="A14153"/>
    </row>
    <row r="14154" spans="1:1" x14ac:dyDescent="0.3">
      <c r="A14154"/>
    </row>
    <row r="14155" spans="1:1" x14ac:dyDescent="0.3">
      <c r="A14155"/>
    </row>
    <row r="14156" spans="1:1" x14ac:dyDescent="0.3">
      <c r="A14156"/>
    </row>
    <row r="14157" spans="1:1" x14ac:dyDescent="0.3">
      <c r="A14157"/>
    </row>
    <row r="14158" spans="1:1" x14ac:dyDescent="0.3">
      <c r="A14158"/>
    </row>
    <row r="14159" spans="1:1" x14ac:dyDescent="0.3">
      <c r="A14159"/>
    </row>
    <row r="14160" spans="1:1" x14ac:dyDescent="0.3">
      <c r="A14160"/>
    </row>
    <row r="14161" spans="1:1" x14ac:dyDescent="0.3">
      <c r="A14161"/>
    </row>
    <row r="14162" spans="1:1" x14ac:dyDescent="0.3">
      <c r="A14162"/>
    </row>
    <row r="14163" spans="1:1" x14ac:dyDescent="0.3">
      <c r="A14163"/>
    </row>
    <row r="14164" spans="1:1" x14ac:dyDescent="0.3">
      <c r="A14164"/>
    </row>
    <row r="14165" spans="1:1" x14ac:dyDescent="0.3">
      <c r="A14165"/>
    </row>
    <row r="14166" spans="1:1" x14ac:dyDescent="0.3">
      <c r="A14166"/>
    </row>
    <row r="14167" spans="1:1" x14ac:dyDescent="0.3">
      <c r="A14167"/>
    </row>
    <row r="14168" spans="1:1" x14ac:dyDescent="0.3">
      <c r="A14168"/>
    </row>
    <row r="14169" spans="1:1" x14ac:dyDescent="0.3">
      <c r="A14169"/>
    </row>
    <row r="14170" spans="1:1" x14ac:dyDescent="0.3">
      <c r="A14170"/>
    </row>
    <row r="14171" spans="1:1" x14ac:dyDescent="0.3">
      <c r="A14171"/>
    </row>
    <row r="14172" spans="1:1" x14ac:dyDescent="0.3">
      <c r="A14172"/>
    </row>
    <row r="14173" spans="1:1" x14ac:dyDescent="0.3">
      <c r="A14173"/>
    </row>
    <row r="14174" spans="1:1" x14ac:dyDescent="0.3">
      <c r="A14174"/>
    </row>
    <row r="14175" spans="1:1" x14ac:dyDescent="0.3">
      <c r="A14175"/>
    </row>
    <row r="14176" spans="1:1" x14ac:dyDescent="0.3">
      <c r="A14176"/>
    </row>
    <row r="14177" spans="1:1" x14ac:dyDescent="0.3">
      <c r="A14177"/>
    </row>
    <row r="14178" spans="1:1" x14ac:dyDescent="0.3">
      <c r="A14178"/>
    </row>
    <row r="14179" spans="1:1" x14ac:dyDescent="0.3">
      <c r="A14179"/>
    </row>
    <row r="14180" spans="1:1" x14ac:dyDescent="0.3">
      <c r="A14180"/>
    </row>
    <row r="14181" spans="1:1" x14ac:dyDescent="0.3">
      <c r="A14181"/>
    </row>
    <row r="14182" spans="1:1" x14ac:dyDescent="0.3">
      <c r="A14182"/>
    </row>
    <row r="14183" spans="1:1" x14ac:dyDescent="0.3">
      <c r="A14183"/>
    </row>
    <row r="14184" spans="1:1" x14ac:dyDescent="0.3">
      <c r="A14184"/>
    </row>
    <row r="14185" spans="1:1" x14ac:dyDescent="0.3">
      <c r="A14185"/>
    </row>
    <row r="14186" spans="1:1" x14ac:dyDescent="0.3">
      <c r="A14186"/>
    </row>
    <row r="14187" spans="1:1" x14ac:dyDescent="0.3">
      <c r="A14187"/>
    </row>
    <row r="14188" spans="1:1" x14ac:dyDescent="0.3">
      <c r="A14188"/>
    </row>
    <row r="14189" spans="1:1" x14ac:dyDescent="0.3">
      <c r="A14189"/>
    </row>
    <row r="14190" spans="1:1" x14ac:dyDescent="0.3">
      <c r="A14190"/>
    </row>
    <row r="14191" spans="1:1" x14ac:dyDescent="0.3">
      <c r="A14191"/>
    </row>
    <row r="14192" spans="1:1" x14ac:dyDescent="0.3">
      <c r="A14192"/>
    </row>
    <row r="14193" spans="1:1" x14ac:dyDescent="0.3">
      <c r="A14193"/>
    </row>
    <row r="14194" spans="1:1" x14ac:dyDescent="0.3">
      <c r="A14194"/>
    </row>
    <row r="14195" spans="1:1" x14ac:dyDescent="0.3">
      <c r="A14195"/>
    </row>
    <row r="14196" spans="1:1" x14ac:dyDescent="0.3">
      <c r="A14196"/>
    </row>
    <row r="14197" spans="1:1" x14ac:dyDescent="0.3">
      <c r="A14197"/>
    </row>
    <row r="14198" spans="1:1" x14ac:dyDescent="0.3">
      <c r="A14198"/>
    </row>
    <row r="14199" spans="1:1" x14ac:dyDescent="0.3">
      <c r="A14199"/>
    </row>
    <row r="14200" spans="1:1" x14ac:dyDescent="0.3">
      <c r="A14200"/>
    </row>
    <row r="14201" spans="1:1" x14ac:dyDescent="0.3">
      <c r="A14201"/>
    </row>
    <row r="14202" spans="1:1" x14ac:dyDescent="0.3">
      <c r="A14202"/>
    </row>
    <row r="14203" spans="1:1" x14ac:dyDescent="0.3">
      <c r="A14203"/>
    </row>
    <row r="14204" spans="1:1" x14ac:dyDescent="0.3">
      <c r="A14204"/>
    </row>
    <row r="14205" spans="1:1" x14ac:dyDescent="0.3">
      <c r="A14205"/>
    </row>
    <row r="14206" spans="1:1" x14ac:dyDescent="0.3">
      <c r="A14206"/>
    </row>
    <row r="14207" spans="1:1" x14ac:dyDescent="0.3">
      <c r="A14207"/>
    </row>
    <row r="14208" spans="1:1" x14ac:dyDescent="0.3">
      <c r="A14208"/>
    </row>
    <row r="14209" spans="1:1" x14ac:dyDescent="0.3">
      <c r="A14209"/>
    </row>
    <row r="14210" spans="1:1" x14ac:dyDescent="0.3">
      <c r="A14210"/>
    </row>
    <row r="14211" spans="1:1" x14ac:dyDescent="0.3">
      <c r="A14211"/>
    </row>
    <row r="14212" spans="1:1" x14ac:dyDescent="0.3">
      <c r="A14212"/>
    </row>
    <row r="14213" spans="1:1" x14ac:dyDescent="0.3">
      <c r="A14213"/>
    </row>
    <row r="14214" spans="1:1" x14ac:dyDescent="0.3">
      <c r="A14214"/>
    </row>
    <row r="14215" spans="1:1" x14ac:dyDescent="0.3">
      <c r="A14215"/>
    </row>
    <row r="14216" spans="1:1" x14ac:dyDescent="0.3">
      <c r="A14216"/>
    </row>
    <row r="14217" spans="1:1" x14ac:dyDescent="0.3">
      <c r="A14217"/>
    </row>
    <row r="14218" spans="1:1" x14ac:dyDescent="0.3">
      <c r="A14218"/>
    </row>
    <row r="14219" spans="1:1" x14ac:dyDescent="0.3">
      <c r="A14219"/>
    </row>
    <row r="14220" spans="1:1" x14ac:dyDescent="0.3">
      <c r="A14220"/>
    </row>
    <row r="14221" spans="1:1" x14ac:dyDescent="0.3">
      <c r="A14221"/>
    </row>
    <row r="14222" spans="1:1" x14ac:dyDescent="0.3">
      <c r="A14222"/>
    </row>
    <row r="14223" spans="1:1" x14ac:dyDescent="0.3">
      <c r="A14223"/>
    </row>
    <row r="14224" spans="1:1" x14ac:dyDescent="0.3">
      <c r="A14224"/>
    </row>
    <row r="14225" spans="1:1" x14ac:dyDescent="0.3">
      <c r="A14225"/>
    </row>
    <row r="14226" spans="1:1" x14ac:dyDescent="0.3">
      <c r="A14226"/>
    </row>
    <row r="14227" spans="1:1" x14ac:dyDescent="0.3">
      <c r="A14227"/>
    </row>
    <row r="14228" spans="1:1" x14ac:dyDescent="0.3">
      <c r="A14228"/>
    </row>
    <row r="14229" spans="1:1" x14ac:dyDescent="0.3">
      <c r="A14229"/>
    </row>
    <row r="14230" spans="1:1" x14ac:dyDescent="0.3">
      <c r="A14230"/>
    </row>
    <row r="14231" spans="1:1" x14ac:dyDescent="0.3">
      <c r="A14231"/>
    </row>
    <row r="14232" spans="1:1" x14ac:dyDescent="0.3">
      <c r="A14232"/>
    </row>
    <row r="14233" spans="1:1" x14ac:dyDescent="0.3">
      <c r="A14233"/>
    </row>
    <row r="14234" spans="1:1" x14ac:dyDescent="0.3">
      <c r="A14234"/>
    </row>
    <row r="14235" spans="1:1" x14ac:dyDescent="0.3">
      <c r="A14235"/>
    </row>
    <row r="14236" spans="1:1" x14ac:dyDescent="0.3">
      <c r="A14236"/>
    </row>
    <row r="14237" spans="1:1" x14ac:dyDescent="0.3">
      <c r="A14237"/>
    </row>
    <row r="14238" spans="1:1" x14ac:dyDescent="0.3">
      <c r="A14238"/>
    </row>
    <row r="14239" spans="1:1" x14ac:dyDescent="0.3">
      <c r="A14239"/>
    </row>
    <row r="14240" spans="1:1" x14ac:dyDescent="0.3">
      <c r="A14240"/>
    </row>
    <row r="14241" spans="1:1" x14ac:dyDescent="0.3">
      <c r="A14241"/>
    </row>
    <row r="14242" spans="1:1" x14ac:dyDescent="0.3">
      <c r="A14242"/>
    </row>
    <row r="14243" spans="1:1" x14ac:dyDescent="0.3">
      <c r="A14243"/>
    </row>
    <row r="14244" spans="1:1" x14ac:dyDescent="0.3">
      <c r="A14244"/>
    </row>
    <row r="14245" spans="1:1" x14ac:dyDescent="0.3">
      <c r="A14245"/>
    </row>
    <row r="14246" spans="1:1" x14ac:dyDescent="0.3">
      <c r="A14246"/>
    </row>
    <row r="14247" spans="1:1" x14ac:dyDescent="0.3">
      <c r="A14247"/>
    </row>
    <row r="14248" spans="1:1" x14ac:dyDescent="0.3">
      <c r="A14248"/>
    </row>
    <row r="14249" spans="1:1" x14ac:dyDescent="0.3">
      <c r="A14249"/>
    </row>
    <row r="14250" spans="1:1" x14ac:dyDescent="0.3">
      <c r="A14250"/>
    </row>
    <row r="14251" spans="1:1" x14ac:dyDescent="0.3">
      <c r="A14251"/>
    </row>
    <row r="14252" spans="1:1" x14ac:dyDescent="0.3">
      <c r="A14252"/>
    </row>
    <row r="14253" spans="1:1" x14ac:dyDescent="0.3">
      <c r="A14253"/>
    </row>
    <row r="14254" spans="1:1" x14ac:dyDescent="0.3">
      <c r="A14254"/>
    </row>
    <row r="14255" spans="1:1" x14ac:dyDescent="0.3">
      <c r="A14255"/>
    </row>
    <row r="14256" spans="1:1" x14ac:dyDescent="0.3">
      <c r="A14256"/>
    </row>
    <row r="14257" spans="1:1" x14ac:dyDescent="0.3">
      <c r="A14257"/>
    </row>
    <row r="14258" spans="1:1" x14ac:dyDescent="0.3">
      <c r="A14258"/>
    </row>
    <row r="14259" spans="1:1" x14ac:dyDescent="0.3">
      <c r="A14259"/>
    </row>
    <row r="14260" spans="1:1" x14ac:dyDescent="0.3">
      <c r="A14260"/>
    </row>
    <row r="14261" spans="1:1" x14ac:dyDescent="0.3">
      <c r="A14261"/>
    </row>
    <row r="14262" spans="1:1" x14ac:dyDescent="0.3">
      <c r="A14262"/>
    </row>
    <row r="14263" spans="1:1" x14ac:dyDescent="0.3">
      <c r="A14263"/>
    </row>
    <row r="14264" spans="1:1" x14ac:dyDescent="0.3">
      <c r="A14264"/>
    </row>
    <row r="14265" spans="1:1" x14ac:dyDescent="0.3">
      <c r="A14265"/>
    </row>
    <row r="14266" spans="1:1" x14ac:dyDescent="0.3">
      <c r="A14266"/>
    </row>
    <row r="14267" spans="1:1" x14ac:dyDescent="0.3">
      <c r="A14267"/>
    </row>
    <row r="14268" spans="1:1" x14ac:dyDescent="0.3">
      <c r="A14268"/>
    </row>
    <row r="14269" spans="1:1" x14ac:dyDescent="0.3">
      <c r="A14269"/>
    </row>
    <row r="14270" spans="1:1" x14ac:dyDescent="0.3">
      <c r="A14270"/>
    </row>
    <row r="14271" spans="1:1" x14ac:dyDescent="0.3">
      <c r="A14271"/>
    </row>
    <row r="14272" spans="1:1" x14ac:dyDescent="0.3">
      <c r="A14272"/>
    </row>
    <row r="14273" spans="1:1" x14ac:dyDescent="0.3">
      <c r="A14273"/>
    </row>
    <row r="14274" spans="1:1" x14ac:dyDescent="0.3">
      <c r="A14274"/>
    </row>
    <row r="14275" spans="1:1" x14ac:dyDescent="0.3">
      <c r="A14275"/>
    </row>
    <row r="14276" spans="1:1" x14ac:dyDescent="0.3">
      <c r="A14276"/>
    </row>
    <row r="14277" spans="1:1" x14ac:dyDescent="0.3">
      <c r="A14277"/>
    </row>
    <row r="14278" spans="1:1" x14ac:dyDescent="0.3">
      <c r="A14278"/>
    </row>
    <row r="14279" spans="1:1" x14ac:dyDescent="0.3">
      <c r="A14279"/>
    </row>
    <row r="14280" spans="1:1" x14ac:dyDescent="0.3">
      <c r="A14280"/>
    </row>
    <row r="14281" spans="1:1" x14ac:dyDescent="0.3">
      <c r="A14281"/>
    </row>
    <row r="14282" spans="1:1" x14ac:dyDescent="0.3">
      <c r="A14282"/>
    </row>
    <row r="14283" spans="1:1" x14ac:dyDescent="0.3">
      <c r="A14283"/>
    </row>
    <row r="14284" spans="1:1" x14ac:dyDescent="0.3">
      <c r="A14284"/>
    </row>
    <row r="14285" spans="1:1" x14ac:dyDescent="0.3">
      <c r="A14285"/>
    </row>
    <row r="14286" spans="1:1" x14ac:dyDescent="0.3">
      <c r="A14286"/>
    </row>
    <row r="14287" spans="1:1" x14ac:dyDescent="0.3">
      <c r="A14287"/>
    </row>
    <row r="14288" spans="1:1" x14ac:dyDescent="0.3">
      <c r="A14288"/>
    </row>
    <row r="14289" spans="1:1" x14ac:dyDescent="0.3">
      <c r="A14289"/>
    </row>
    <row r="14290" spans="1:1" x14ac:dyDescent="0.3">
      <c r="A14290"/>
    </row>
    <row r="14291" spans="1:1" x14ac:dyDescent="0.3">
      <c r="A14291"/>
    </row>
    <row r="14292" spans="1:1" x14ac:dyDescent="0.3">
      <c r="A14292"/>
    </row>
    <row r="14293" spans="1:1" x14ac:dyDescent="0.3">
      <c r="A14293"/>
    </row>
    <row r="14294" spans="1:1" x14ac:dyDescent="0.3">
      <c r="A14294"/>
    </row>
    <row r="14295" spans="1:1" x14ac:dyDescent="0.3">
      <c r="A14295"/>
    </row>
    <row r="14296" spans="1:1" x14ac:dyDescent="0.3">
      <c r="A14296"/>
    </row>
    <row r="14297" spans="1:1" x14ac:dyDescent="0.3">
      <c r="A14297"/>
    </row>
    <row r="14298" spans="1:1" x14ac:dyDescent="0.3">
      <c r="A14298"/>
    </row>
    <row r="14299" spans="1:1" x14ac:dyDescent="0.3">
      <c r="A14299"/>
    </row>
    <row r="14300" spans="1:1" x14ac:dyDescent="0.3">
      <c r="A14300"/>
    </row>
    <row r="14301" spans="1:1" x14ac:dyDescent="0.3">
      <c r="A14301"/>
    </row>
    <row r="14302" spans="1:1" x14ac:dyDescent="0.3">
      <c r="A14302"/>
    </row>
    <row r="14303" spans="1:1" x14ac:dyDescent="0.3">
      <c r="A14303"/>
    </row>
    <row r="14304" spans="1:1" x14ac:dyDescent="0.3">
      <c r="A14304"/>
    </row>
    <row r="14305" spans="1:1" x14ac:dyDescent="0.3">
      <c r="A14305"/>
    </row>
    <row r="14306" spans="1:1" x14ac:dyDescent="0.3">
      <c r="A14306"/>
    </row>
    <row r="14307" spans="1:1" x14ac:dyDescent="0.3">
      <c r="A14307"/>
    </row>
    <row r="14308" spans="1:1" x14ac:dyDescent="0.3">
      <c r="A14308"/>
    </row>
    <row r="14309" spans="1:1" x14ac:dyDescent="0.3">
      <c r="A14309"/>
    </row>
    <row r="14310" spans="1:1" x14ac:dyDescent="0.3">
      <c r="A14310"/>
    </row>
    <row r="14311" spans="1:1" x14ac:dyDescent="0.3">
      <c r="A14311"/>
    </row>
    <row r="14312" spans="1:1" x14ac:dyDescent="0.3">
      <c r="A14312"/>
    </row>
    <row r="14313" spans="1:1" x14ac:dyDescent="0.3">
      <c r="A14313"/>
    </row>
    <row r="14314" spans="1:1" x14ac:dyDescent="0.3">
      <c r="A14314"/>
    </row>
    <row r="14315" spans="1:1" x14ac:dyDescent="0.3">
      <c r="A14315"/>
    </row>
    <row r="14316" spans="1:1" x14ac:dyDescent="0.3">
      <c r="A14316"/>
    </row>
    <row r="14317" spans="1:1" x14ac:dyDescent="0.3">
      <c r="A14317"/>
    </row>
    <row r="14318" spans="1:1" x14ac:dyDescent="0.3">
      <c r="A14318"/>
    </row>
    <row r="14319" spans="1:1" x14ac:dyDescent="0.3">
      <c r="A14319"/>
    </row>
    <row r="14320" spans="1:1" x14ac:dyDescent="0.3">
      <c r="A14320"/>
    </row>
    <row r="14321" spans="1:1" x14ac:dyDescent="0.3">
      <c r="A14321"/>
    </row>
    <row r="14322" spans="1:1" x14ac:dyDescent="0.3">
      <c r="A14322"/>
    </row>
    <row r="14323" spans="1:1" x14ac:dyDescent="0.3">
      <c r="A14323"/>
    </row>
    <row r="14324" spans="1:1" x14ac:dyDescent="0.3">
      <c r="A14324"/>
    </row>
    <row r="14325" spans="1:1" x14ac:dyDescent="0.3">
      <c r="A14325"/>
    </row>
    <row r="14326" spans="1:1" x14ac:dyDescent="0.3">
      <c r="A14326"/>
    </row>
    <row r="14327" spans="1:1" x14ac:dyDescent="0.3">
      <c r="A14327"/>
    </row>
    <row r="14328" spans="1:1" x14ac:dyDescent="0.3">
      <c r="A14328"/>
    </row>
    <row r="14329" spans="1:1" x14ac:dyDescent="0.3">
      <c r="A14329"/>
    </row>
    <row r="14330" spans="1:1" x14ac:dyDescent="0.3">
      <c r="A14330"/>
    </row>
    <row r="14331" spans="1:1" x14ac:dyDescent="0.3">
      <c r="A14331"/>
    </row>
    <row r="14332" spans="1:1" x14ac:dyDescent="0.3">
      <c r="A14332"/>
    </row>
    <row r="14333" spans="1:1" x14ac:dyDescent="0.3">
      <c r="A14333"/>
    </row>
    <row r="14334" spans="1:1" x14ac:dyDescent="0.3">
      <c r="A14334"/>
    </row>
    <row r="14335" spans="1:1" x14ac:dyDescent="0.3">
      <c r="A14335"/>
    </row>
    <row r="14336" spans="1:1" x14ac:dyDescent="0.3">
      <c r="A14336"/>
    </row>
    <row r="14337" spans="1:1" x14ac:dyDescent="0.3">
      <c r="A14337"/>
    </row>
    <row r="14338" spans="1:1" x14ac:dyDescent="0.3">
      <c r="A14338"/>
    </row>
    <row r="14339" spans="1:1" x14ac:dyDescent="0.3">
      <c r="A14339"/>
    </row>
    <row r="14340" spans="1:1" x14ac:dyDescent="0.3">
      <c r="A14340"/>
    </row>
    <row r="14341" spans="1:1" x14ac:dyDescent="0.3">
      <c r="A14341"/>
    </row>
    <row r="14342" spans="1:1" x14ac:dyDescent="0.3">
      <c r="A14342"/>
    </row>
    <row r="14343" spans="1:1" x14ac:dyDescent="0.3">
      <c r="A14343"/>
    </row>
    <row r="14344" spans="1:1" x14ac:dyDescent="0.3">
      <c r="A14344"/>
    </row>
    <row r="14345" spans="1:1" x14ac:dyDescent="0.3">
      <c r="A14345"/>
    </row>
    <row r="14346" spans="1:1" x14ac:dyDescent="0.3">
      <c r="A14346"/>
    </row>
    <row r="14347" spans="1:1" x14ac:dyDescent="0.3">
      <c r="A14347"/>
    </row>
    <row r="14348" spans="1:1" x14ac:dyDescent="0.3">
      <c r="A14348"/>
    </row>
    <row r="14349" spans="1:1" x14ac:dyDescent="0.3">
      <c r="A14349"/>
    </row>
    <row r="14350" spans="1:1" x14ac:dyDescent="0.3">
      <c r="A14350"/>
    </row>
    <row r="14351" spans="1:1" x14ac:dyDescent="0.3">
      <c r="A14351"/>
    </row>
    <row r="14352" spans="1:1" x14ac:dyDescent="0.3">
      <c r="A14352"/>
    </row>
    <row r="14353" spans="1:1" x14ac:dyDescent="0.3">
      <c r="A14353"/>
    </row>
    <row r="14354" spans="1:1" x14ac:dyDescent="0.3">
      <c r="A14354"/>
    </row>
    <row r="14355" spans="1:1" x14ac:dyDescent="0.3">
      <c r="A14355"/>
    </row>
    <row r="14356" spans="1:1" x14ac:dyDescent="0.3">
      <c r="A14356"/>
    </row>
    <row r="14357" spans="1:1" x14ac:dyDescent="0.3">
      <c r="A14357"/>
    </row>
    <row r="14358" spans="1:1" x14ac:dyDescent="0.3">
      <c r="A14358"/>
    </row>
    <row r="14359" spans="1:1" x14ac:dyDescent="0.3">
      <c r="A14359"/>
    </row>
    <row r="14360" spans="1:1" x14ac:dyDescent="0.3">
      <c r="A14360"/>
    </row>
    <row r="14361" spans="1:1" x14ac:dyDescent="0.3">
      <c r="A14361"/>
    </row>
    <row r="14362" spans="1:1" x14ac:dyDescent="0.3">
      <c r="A14362"/>
    </row>
    <row r="14363" spans="1:1" x14ac:dyDescent="0.3">
      <c r="A14363"/>
    </row>
    <row r="14364" spans="1:1" x14ac:dyDescent="0.3">
      <c r="A14364"/>
    </row>
    <row r="14365" spans="1:1" x14ac:dyDescent="0.3">
      <c r="A14365"/>
    </row>
    <row r="14366" spans="1:1" x14ac:dyDescent="0.3">
      <c r="A14366"/>
    </row>
    <row r="14367" spans="1:1" x14ac:dyDescent="0.3">
      <c r="A14367"/>
    </row>
    <row r="14368" spans="1:1" x14ac:dyDescent="0.3">
      <c r="A14368"/>
    </row>
    <row r="14369" spans="1:1" x14ac:dyDescent="0.3">
      <c r="A14369"/>
    </row>
    <row r="14370" spans="1:1" x14ac:dyDescent="0.3">
      <c r="A14370"/>
    </row>
    <row r="14371" spans="1:1" x14ac:dyDescent="0.3">
      <c r="A14371"/>
    </row>
    <row r="14372" spans="1:1" x14ac:dyDescent="0.3">
      <c r="A14372"/>
    </row>
    <row r="14373" spans="1:1" x14ac:dyDescent="0.3">
      <c r="A14373"/>
    </row>
    <row r="14374" spans="1:1" x14ac:dyDescent="0.3">
      <c r="A14374"/>
    </row>
    <row r="14375" spans="1:1" x14ac:dyDescent="0.3">
      <c r="A14375"/>
    </row>
    <row r="14376" spans="1:1" x14ac:dyDescent="0.3">
      <c r="A14376"/>
    </row>
    <row r="14377" spans="1:1" x14ac:dyDescent="0.3">
      <c r="A14377"/>
    </row>
    <row r="14378" spans="1:1" x14ac:dyDescent="0.3">
      <c r="A14378"/>
    </row>
    <row r="14379" spans="1:1" x14ac:dyDescent="0.3">
      <c r="A14379"/>
    </row>
    <row r="14380" spans="1:1" x14ac:dyDescent="0.3">
      <c r="A14380"/>
    </row>
    <row r="14381" spans="1:1" x14ac:dyDescent="0.3">
      <c r="A14381"/>
    </row>
    <row r="14382" spans="1:1" x14ac:dyDescent="0.3">
      <c r="A14382"/>
    </row>
    <row r="14383" spans="1:1" x14ac:dyDescent="0.3">
      <c r="A14383"/>
    </row>
    <row r="14384" spans="1:1" x14ac:dyDescent="0.3">
      <c r="A14384"/>
    </row>
    <row r="14385" spans="1:1" x14ac:dyDescent="0.3">
      <c r="A14385"/>
    </row>
    <row r="14386" spans="1:1" x14ac:dyDescent="0.3">
      <c r="A14386"/>
    </row>
    <row r="14387" spans="1:1" x14ac:dyDescent="0.3">
      <c r="A14387"/>
    </row>
    <row r="14388" spans="1:1" x14ac:dyDescent="0.3">
      <c r="A14388"/>
    </row>
    <row r="14389" spans="1:1" x14ac:dyDescent="0.3">
      <c r="A14389"/>
    </row>
    <row r="14390" spans="1:1" x14ac:dyDescent="0.3">
      <c r="A14390"/>
    </row>
    <row r="14391" spans="1:1" x14ac:dyDescent="0.3">
      <c r="A14391"/>
    </row>
    <row r="14392" spans="1:1" x14ac:dyDescent="0.3">
      <c r="A14392"/>
    </row>
    <row r="14393" spans="1:1" x14ac:dyDescent="0.3">
      <c r="A14393"/>
    </row>
    <row r="14394" spans="1:1" x14ac:dyDescent="0.3">
      <c r="A14394"/>
    </row>
    <row r="14395" spans="1:1" x14ac:dyDescent="0.3">
      <c r="A14395"/>
    </row>
    <row r="14396" spans="1:1" x14ac:dyDescent="0.3">
      <c r="A14396"/>
    </row>
    <row r="14397" spans="1:1" x14ac:dyDescent="0.3">
      <c r="A14397"/>
    </row>
    <row r="14398" spans="1:1" x14ac:dyDescent="0.3">
      <c r="A14398"/>
    </row>
    <row r="14399" spans="1:1" x14ac:dyDescent="0.3">
      <c r="A14399"/>
    </row>
    <row r="14400" spans="1:1" x14ac:dyDescent="0.3">
      <c r="A14400"/>
    </row>
    <row r="14401" spans="1:1" x14ac:dyDescent="0.3">
      <c r="A14401"/>
    </row>
    <row r="14402" spans="1:1" x14ac:dyDescent="0.3">
      <c r="A14402"/>
    </row>
    <row r="14403" spans="1:1" x14ac:dyDescent="0.3">
      <c r="A14403"/>
    </row>
    <row r="14404" spans="1:1" x14ac:dyDescent="0.3">
      <c r="A14404"/>
    </row>
    <row r="14405" spans="1:1" x14ac:dyDescent="0.3">
      <c r="A14405"/>
    </row>
    <row r="14406" spans="1:1" x14ac:dyDescent="0.3">
      <c r="A14406"/>
    </row>
    <row r="14407" spans="1:1" x14ac:dyDescent="0.3">
      <c r="A14407"/>
    </row>
    <row r="14408" spans="1:1" x14ac:dyDescent="0.3">
      <c r="A14408"/>
    </row>
    <row r="14409" spans="1:1" x14ac:dyDescent="0.3">
      <c r="A14409"/>
    </row>
    <row r="14410" spans="1:1" x14ac:dyDescent="0.3">
      <c r="A14410"/>
    </row>
    <row r="14411" spans="1:1" x14ac:dyDescent="0.3">
      <c r="A14411"/>
    </row>
    <row r="14412" spans="1:1" x14ac:dyDescent="0.3">
      <c r="A14412"/>
    </row>
    <row r="14413" spans="1:1" x14ac:dyDescent="0.3">
      <c r="A14413"/>
    </row>
    <row r="14414" spans="1:1" x14ac:dyDescent="0.3">
      <c r="A14414"/>
    </row>
    <row r="14415" spans="1:1" x14ac:dyDescent="0.3">
      <c r="A14415"/>
    </row>
    <row r="14416" spans="1:1" x14ac:dyDescent="0.3">
      <c r="A14416"/>
    </row>
    <row r="14417" spans="1:1" x14ac:dyDescent="0.3">
      <c r="A14417"/>
    </row>
    <row r="14418" spans="1:1" x14ac:dyDescent="0.3">
      <c r="A14418"/>
    </row>
    <row r="14419" spans="1:1" x14ac:dyDescent="0.3">
      <c r="A14419"/>
    </row>
    <row r="14420" spans="1:1" x14ac:dyDescent="0.3">
      <c r="A14420"/>
    </row>
    <row r="14421" spans="1:1" x14ac:dyDescent="0.3">
      <c r="A14421"/>
    </row>
    <row r="14422" spans="1:1" x14ac:dyDescent="0.3">
      <c r="A14422"/>
    </row>
    <row r="14423" spans="1:1" x14ac:dyDescent="0.3">
      <c r="A14423"/>
    </row>
    <row r="14424" spans="1:1" x14ac:dyDescent="0.3">
      <c r="A14424"/>
    </row>
    <row r="14425" spans="1:1" x14ac:dyDescent="0.3">
      <c r="A14425"/>
    </row>
    <row r="14426" spans="1:1" x14ac:dyDescent="0.3">
      <c r="A14426"/>
    </row>
    <row r="14427" spans="1:1" x14ac:dyDescent="0.3">
      <c r="A14427"/>
    </row>
    <row r="14428" spans="1:1" x14ac:dyDescent="0.3">
      <c r="A14428"/>
    </row>
    <row r="14429" spans="1:1" x14ac:dyDescent="0.3">
      <c r="A14429"/>
    </row>
    <row r="14430" spans="1:1" x14ac:dyDescent="0.3">
      <c r="A14430"/>
    </row>
    <row r="14431" spans="1:1" x14ac:dyDescent="0.3">
      <c r="A14431"/>
    </row>
    <row r="14432" spans="1:1" x14ac:dyDescent="0.3">
      <c r="A14432"/>
    </row>
    <row r="14433" spans="1:1" x14ac:dyDescent="0.3">
      <c r="A14433"/>
    </row>
    <row r="14434" spans="1:1" x14ac:dyDescent="0.3">
      <c r="A14434"/>
    </row>
    <row r="14435" spans="1:1" x14ac:dyDescent="0.3">
      <c r="A14435"/>
    </row>
    <row r="14436" spans="1:1" x14ac:dyDescent="0.3">
      <c r="A14436"/>
    </row>
    <row r="14437" spans="1:1" x14ac:dyDescent="0.3">
      <c r="A14437"/>
    </row>
    <row r="14438" spans="1:1" x14ac:dyDescent="0.3">
      <c r="A14438"/>
    </row>
    <row r="14439" spans="1:1" x14ac:dyDescent="0.3">
      <c r="A14439"/>
    </row>
    <row r="14440" spans="1:1" x14ac:dyDescent="0.3">
      <c r="A14440"/>
    </row>
    <row r="14441" spans="1:1" x14ac:dyDescent="0.3">
      <c r="A14441"/>
    </row>
    <row r="14442" spans="1:1" x14ac:dyDescent="0.3">
      <c r="A14442"/>
    </row>
    <row r="14443" spans="1:1" x14ac:dyDescent="0.3">
      <c r="A14443"/>
    </row>
    <row r="14444" spans="1:1" x14ac:dyDescent="0.3">
      <c r="A14444"/>
    </row>
    <row r="14445" spans="1:1" x14ac:dyDescent="0.3">
      <c r="A14445"/>
    </row>
    <row r="14446" spans="1:1" x14ac:dyDescent="0.3">
      <c r="A14446"/>
    </row>
    <row r="14447" spans="1:1" x14ac:dyDescent="0.3">
      <c r="A14447"/>
    </row>
    <row r="14448" spans="1:1" x14ac:dyDescent="0.3">
      <c r="A14448"/>
    </row>
    <row r="14449" spans="1:1" x14ac:dyDescent="0.3">
      <c r="A14449"/>
    </row>
    <row r="14450" spans="1:1" x14ac:dyDescent="0.3">
      <c r="A14450"/>
    </row>
    <row r="14451" spans="1:1" x14ac:dyDescent="0.3">
      <c r="A14451"/>
    </row>
    <row r="14452" spans="1:1" x14ac:dyDescent="0.3">
      <c r="A14452"/>
    </row>
    <row r="14453" spans="1:1" x14ac:dyDescent="0.3">
      <c r="A14453"/>
    </row>
    <row r="14454" spans="1:1" x14ac:dyDescent="0.3">
      <c r="A14454"/>
    </row>
    <row r="14455" spans="1:1" x14ac:dyDescent="0.3">
      <c r="A14455"/>
    </row>
    <row r="14456" spans="1:1" x14ac:dyDescent="0.3">
      <c r="A14456"/>
    </row>
    <row r="14457" spans="1:1" x14ac:dyDescent="0.3">
      <c r="A14457"/>
    </row>
    <row r="14458" spans="1:1" x14ac:dyDescent="0.3">
      <c r="A14458"/>
    </row>
    <row r="14459" spans="1:1" x14ac:dyDescent="0.3">
      <c r="A14459"/>
    </row>
    <row r="14460" spans="1:1" x14ac:dyDescent="0.3">
      <c r="A14460"/>
    </row>
    <row r="14461" spans="1:1" x14ac:dyDescent="0.3">
      <c r="A14461"/>
    </row>
    <row r="14462" spans="1:1" x14ac:dyDescent="0.3">
      <c r="A14462"/>
    </row>
    <row r="14463" spans="1:1" x14ac:dyDescent="0.3">
      <c r="A14463"/>
    </row>
    <row r="14464" spans="1:1" x14ac:dyDescent="0.3">
      <c r="A14464"/>
    </row>
    <row r="14465" spans="1:1" x14ac:dyDescent="0.3">
      <c r="A14465"/>
    </row>
    <row r="14466" spans="1:1" x14ac:dyDescent="0.3">
      <c r="A14466"/>
    </row>
    <row r="14467" spans="1:1" x14ac:dyDescent="0.3">
      <c r="A14467"/>
    </row>
    <row r="14468" spans="1:1" x14ac:dyDescent="0.3">
      <c r="A14468"/>
    </row>
    <row r="14469" spans="1:1" x14ac:dyDescent="0.3">
      <c r="A14469"/>
    </row>
    <row r="14470" spans="1:1" x14ac:dyDescent="0.3">
      <c r="A14470"/>
    </row>
    <row r="14471" spans="1:1" x14ac:dyDescent="0.3">
      <c r="A14471"/>
    </row>
    <row r="14472" spans="1:1" x14ac:dyDescent="0.3">
      <c r="A14472"/>
    </row>
    <row r="14473" spans="1:1" x14ac:dyDescent="0.3">
      <c r="A14473"/>
    </row>
    <row r="14474" spans="1:1" x14ac:dyDescent="0.3">
      <c r="A14474"/>
    </row>
    <row r="14475" spans="1:1" x14ac:dyDescent="0.3">
      <c r="A14475"/>
    </row>
    <row r="14476" spans="1:1" x14ac:dyDescent="0.3">
      <c r="A14476"/>
    </row>
    <row r="14477" spans="1:1" x14ac:dyDescent="0.3">
      <c r="A14477"/>
    </row>
    <row r="14478" spans="1:1" x14ac:dyDescent="0.3">
      <c r="A14478"/>
    </row>
    <row r="14479" spans="1:1" x14ac:dyDescent="0.3">
      <c r="A14479"/>
    </row>
    <row r="14480" spans="1:1" x14ac:dyDescent="0.3">
      <c r="A14480"/>
    </row>
    <row r="14481" spans="1:1" x14ac:dyDescent="0.3">
      <c r="A14481"/>
    </row>
    <row r="14482" spans="1:1" x14ac:dyDescent="0.3">
      <c r="A14482"/>
    </row>
    <row r="14483" spans="1:1" x14ac:dyDescent="0.3">
      <c r="A14483"/>
    </row>
    <row r="14484" spans="1:1" x14ac:dyDescent="0.3">
      <c r="A14484"/>
    </row>
    <row r="14485" spans="1:1" x14ac:dyDescent="0.3">
      <c r="A14485"/>
    </row>
    <row r="14486" spans="1:1" x14ac:dyDescent="0.3">
      <c r="A14486"/>
    </row>
    <row r="14487" spans="1:1" x14ac:dyDescent="0.3">
      <c r="A14487"/>
    </row>
    <row r="14488" spans="1:1" x14ac:dyDescent="0.3">
      <c r="A14488"/>
    </row>
    <row r="14489" spans="1:1" x14ac:dyDescent="0.3">
      <c r="A14489"/>
    </row>
    <row r="14490" spans="1:1" x14ac:dyDescent="0.3">
      <c r="A14490"/>
    </row>
    <row r="14491" spans="1:1" x14ac:dyDescent="0.3">
      <c r="A14491"/>
    </row>
    <row r="14492" spans="1:1" x14ac:dyDescent="0.3">
      <c r="A14492"/>
    </row>
    <row r="14493" spans="1:1" x14ac:dyDescent="0.3">
      <c r="A14493"/>
    </row>
    <row r="14494" spans="1:1" x14ac:dyDescent="0.3">
      <c r="A14494"/>
    </row>
    <row r="14495" spans="1:1" x14ac:dyDescent="0.3">
      <c r="A14495"/>
    </row>
    <row r="14496" spans="1:1" x14ac:dyDescent="0.3">
      <c r="A14496"/>
    </row>
    <row r="14497" spans="1:1" x14ac:dyDescent="0.3">
      <c r="A14497"/>
    </row>
    <row r="14498" spans="1:1" x14ac:dyDescent="0.3">
      <c r="A14498"/>
    </row>
    <row r="14499" spans="1:1" x14ac:dyDescent="0.3">
      <c r="A14499"/>
    </row>
    <row r="14500" spans="1:1" x14ac:dyDescent="0.3">
      <c r="A14500"/>
    </row>
    <row r="14501" spans="1:1" x14ac:dyDescent="0.3">
      <c r="A14501"/>
    </row>
    <row r="14502" spans="1:1" x14ac:dyDescent="0.3">
      <c r="A14502"/>
    </row>
    <row r="14503" spans="1:1" x14ac:dyDescent="0.3">
      <c r="A14503"/>
    </row>
    <row r="14504" spans="1:1" x14ac:dyDescent="0.3">
      <c r="A14504"/>
    </row>
    <row r="14505" spans="1:1" x14ac:dyDescent="0.3">
      <c r="A14505"/>
    </row>
    <row r="14506" spans="1:1" x14ac:dyDescent="0.3">
      <c r="A14506"/>
    </row>
    <row r="14507" spans="1:1" x14ac:dyDescent="0.3">
      <c r="A14507"/>
    </row>
    <row r="14508" spans="1:1" x14ac:dyDescent="0.3">
      <c r="A14508"/>
    </row>
    <row r="14509" spans="1:1" x14ac:dyDescent="0.3">
      <c r="A14509"/>
    </row>
    <row r="14510" spans="1:1" x14ac:dyDescent="0.3">
      <c r="A14510"/>
    </row>
    <row r="14511" spans="1:1" x14ac:dyDescent="0.3">
      <c r="A14511"/>
    </row>
    <row r="14512" spans="1:1" x14ac:dyDescent="0.3">
      <c r="A14512"/>
    </row>
    <row r="14513" spans="1:1" x14ac:dyDescent="0.3">
      <c r="A14513"/>
    </row>
    <row r="14514" spans="1:1" x14ac:dyDescent="0.3">
      <c r="A14514"/>
    </row>
    <row r="14515" spans="1:1" x14ac:dyDescent="0.3">
      <c r="A14515"/>
    </row>
    <row r="14516" spans="1:1" x14ac:dyDescent="0.3">
      <c r="A14516"/>
    </row>
    <row r="14517" spans="1:1" x14ac:dyDescent="0.3">
      <c r="A14517"/>
    </row>
    <row r="14518" spans="1:1" x14ac:dyDescent="0.3">
      <c r="A14518"/>
    </row>
    <row r="14519" spans="1:1" x14ac:dyDescent="0.3">
      <c r="A14519"/>
    </row>
    <row r="14520" spans="1:1" x14ac:dyDescent="0.3">
      <c r="A14520"/>
    </row>
    <row r="14521" spans="1:1" x14ac:dyDescent="0.3">
      <c r="A14521"/>
    </row>
    <row r="14522" spans="1:1" x14ac:dyDescent="0.3">
      <c r="A14522"/>
    </row>
    <row r="14523" spans="1:1" x14ac:dyDescent="0.3">
      <c r="A14523"/>
    </row>
    <row r="14524" spans="1:1" x14ac:dyDescent="0.3">
      <c r="A14524"/>
    </row>
    <row r="14525" spans="1:1" x14ac:dyDescent="0.3">
      <c r="A14525"/>
    </row>
    <row r="14526" spans="1:1" x14ac:dyDescent="0.3">
      <c r="A14526"/>
    </row>
    <row r="14527" spans="1:1" x14ac:dyDescent="0.3">
      <c r="A14527"/>
    </row>
    <row r="14528" spans="1:1" x14ac:dyDescent="0.3">
      <c r="A14528"/>
    </row>
    <row r="14529" spans="1:1" x14ac:dyDescent="0.3">
      <c r="A14529"/>
    </row>
    <row r="14530" spans="1:1" x14ac:dyDescent="0.3">
      <c r="A14530"/>
    </row>
    <row r="14531" spans="1:1" x14ac:dyDescent="0.3">
      <c r="A14531"/>
    </row>
    <row r="14532" spans="1:1" x14ac:dyDescent="0.3">
      <c r="A14532"/>
    </row>
    <row r="14533" spans="1:1" x14ac:dyDescent="0.3">
      <c r="A14533"/>
    </row>
    <row r="14534" spans="1:1" x14ac:dyDescent="0.3">
      <c r="A14534"/>
    </row>
    <row r="14535" spans="1:1" x14ac:dyDescent="0.3">
      <c r="A14535"/>
    </row>
    <row r="14536" spans="1:1" x14ac:dyDescent="0.3">
      <c r="A14536"/>
    </row>
    <row r="14537" spans="1:1" x14ac:dyDescent="0.3">
      <c r="A14537"/>
    </row>
    <row r="14538" spans="1:1" x14ac:dyDescent="0.3">
      <c r="A14538"/>
    </row>
    <row r="14539" spans="1:1" x14ac:dyDescent="0.3">
      <c r="A14539"/>
    </row>
    <row r="14540" spans="1:1" x14ac:dyDescent="0.3">
      <c r="A14540"/>
    </row>
    <row r="14541" spans="1:1" x14ac:dyDescent="0.3">
      <c r="A14541"/>
    </row>
    <row r="14542" spans="1:1" x14ac:dyDescent="0.3">
      <c r="A14542"/>
    </row>
    <row r="14543" spans="1:1" x14ac:dyDescent="0.3">
      <c r="A14543"/>
    </row>
    <row r="14544" spans="1:1" x14ac:dyDescent="0.3">
      <c r="A14544"/>
    </row>
    <row r="14545" spans="1:1" x14ac:dyDescent="0.3">
      <c r="A14545"/>
    </row>
    <row r="14546" spans="1:1" x14ac:dyDescent="0.3">
      <c r="A14546"/>
    </row>
    <row r="14547" spans="1:1" x14ac:dyDescent="0.3">
      <c r="A14547"/>
    </row>
    <row r="14548" spans="1:1" x14ac:dyDescent="0.3">
      <c r="A14548"/>
    </row>
    <row r="14549" spans="1:1" x14ac:dyDescent="0.3">
      <c r="A14549"/>
    </row>
    <row r="14550" spans="1:1" x14ac:dyDescent="0.3">
      <c r="A14550"/>
    </row>
    <row r="14551" spans="1:1" x14ac:dyDescent="0.3">
      <c r="A14551"/>
    </row>
    <row r="14552" spans="1:1" x14ac:dyDescent="0.3">
      <c r="A14552"/>
    </row>
    <row r="14553" spans="1:1" x14ac:dyDescent="0.3">
      <c r="A14553"/>
    </row>
    <row r="14554" spans="1:1" x14ac:dyDescent="0.3">
      <c r="A14554"/>
    </row>
    <row r="14555" spans="1:1" x14ac:dyDescent="0.3">
      <c r="A14555"/>
    </row>
    <row r="14556" spans="1:1" x14ac:dyDescent="0.3">
      <c r="A14556"/>
    </row>
    <row r="14557" spans="1:1" x14ac:dyDescent="0.3">
      <c r="A14557"/>
    </row>
    <row r="14558" spans="1:1" x14ac:dyDescent="0.3">
      <c r="A14558"/>
    </row>
    <row r="14559" spans="1:1" x14ac:dyDescent="0.3">
      <c r="A14559"/>
    </row>
    <row r="14560" spans="1:1" x14ac:dyDescent="0.3">
      <c r="A14560"/>
    </row>
    <row r="14561" spans="1:1" x14ac:dyDescent="0.3">
      <c r="A14561"/>
    </row>
    <row r="14562" spans="1:1" x14ac:dyDescent="0.3">
      <c r="A14562"/>
    </row>
    <row r="14563" spans="1:1" x14ac:dyDescent="0.3">
      <c r="A14563"/>
    </row>
    <row r="14564" spans="1:1" x14ac:dyDescent="0.3">
      <c r="A14564"/>
    </row>
    <row r="14565" spans="1:1" x14ac:dyDescent="0.3">
      <c r="A14565"/>
    </row>
    <row r="14566" spans="1:1" x14ac:dyDescent="0.3">
      <c r="A14566"/>
    </row>
    <row r="14567" spans="1:1" x14ac:dyDescent="0.3">
      <c r="A14567"/>
    </row>
    <row r="14568" spans="1:1" x14ac:dyDescent="0.3">
      <c r="A14568"/>
    </row>
    <row r="14569" spans="1:1" x14ac:dyDescent="0.3">
      <c r="A14569"/>
    </row>
    <row r="14570" spans="1:1" x14ac:dyDescent="0.3">
      <c r="A14570"/>
    </row>
    <row r="14571" spans="1:1" x14ac:dyDescent="0.3">
      <c r="A14571"/>
    </row>
    <row r="14572" spans="1:1" x14ac:dyDescent="0.3">
      <c r="A14572"/>
    </row>
    <row r="14573" spans="1:1" x14ac:dyDescent="0.3">
      <c r="A14573"/>
    </row>
    <row r="14574" spans="1:1" x14ac:dyDescent="0.3">
      <c r="A14574"/>
    </row>
    <row r="14575" spans="1:1" x14ac:dyDescent="0.3">
      <c r="A14575"/>
    </row>
    <row r="14576" spans="1:1" x14ac:dyDescent="0.3">
      <c r="A14576"/>
    </row>
    <row r="14577" spans="1:1" x14ac:dyDescent="0.3">
      <c r="A14577"/>
    </row>
    <row r="14578" spans="1:1" x14ac:dyDescent="0.3">
      <c r="A14578"/>
    </row>
    <row r="14579" spans="1:1" x14ac:dyDescent="0.3">
      <c r="A14579"/>
    </row>
    <row r="14580" spans="1:1" x14ac:dyDescent="0.3">
      <c r="A14580"/>
    </row>
    <row r="14581" spans="1:1" x14ac:dyDescent="0.3">
      <c r="A14581"/>
    </row>
    <row r="14582" spans="1:1" x14ac:dyDescent="0.3">
      <c r="A14582"/>
    </row>
    <row r="14583" spans="1:1" x14ac:dyDescent="0.3">
      <c r="A14583"/>
    </row>
    <row r="14584" spans="1:1" x14ac:dyDescent="0.3">
      <c r="A14584"/>
    </row>
    <row r="14585" spans="1:1" x14ac:dyDescent="0.3">
      <c r="A14585"/>
    </row>
    <row r="14586" spans="1:1" x14ac:dyDescent="0.3">
      <c r="A14586"/>
    </row>
    <row r="14587" spans="1:1" x14ac:dyDescent="0.3">
      <c r="A14587"/>
    </row>
    <row r="14588" spans="1:1" x14ac:dyDescent="0.3">
      <c r="A14588"/>
    </row>
    <row r="14589" spans="1:1" x14ac:dyDescent="0.3">
      <c r="A14589"/>
    </row>
    <row r="14590" spans="1:1" x14ac:dyDescent="0.3">
      <c r="A14590"/>
    </row>
    <row r="14591" spans="1:1" x14ac:dyDescent="0.3">
      <c r="A14591"/>
    </row>
    <row r="14592" spans="1:1" x14ac:dyDescent="0.3">
      <c r="A14592"/>
    </row>
    <row r="14593" spans="1:1" x14ac:dyDescent="0.3">
      <c r="A14593"/>
    </row>
    <row r="14594" spans="1:1" x14ac:dyDescent="0.3">
      <c r="A14594"/>
    </row>
    <row r="14595" spans="1:1" x14ac:dyDescent="0.3">
      <c r="A14595"/>
    </row>
    <row r="14596" spans="1:1" x14ac:dyDescent="0.3">
      <c r="A14596"/>
    </row>
    <row r="14597" spans="1:1" x14ac:dyDescent="0.3">
      <c r="A14597"/>
    </row>
    <row r="14598" spans="1:1" x14ac:dyDescent="0.3">
      <c r="A14598"/>
    </row>
    <row r="14599" spans="1:1" x14ac:dyDescent="0.3">
      <c r="A14599"/>
    </row>
    <row r="14600" spans="1:1" x14ac:dyDescent="0.3">
      <c r="A14600"/>
    </row>
    <row r="14601" spans="1:1" x14ac:dyDescent="0.3">
      <c r="A14601"/>
    </row>
    <row r="14602" spans="1:1" x14ac:dyDescent="0.3">
      <c r="A14602"/>
    </row>
    <row r="14603" spans="1:1" x14ac:dyDescent="0.3">
      <c r="A14603"/>
    </row>
    <row r="14604" spans="1:1" x14ac:dyDescent="0.3">
      <c r="A14604"/>
    </row>
    <row r="14605" spans="1:1" x14ac:dyDescent="0.3">
      <c r="A14605"/>
    </row>
    <row r="14606" spans="1:1" x14ac:dyDescent="0.3">
      <c r="A14606"/>
    </row>
    <row r="14607" spans="1:1" x14ac:dyDescent="0.3">
      <c r="A14607"/>
    </row>
    <row r="14608" spans="1:1" x14ac:dyDescent="0.3">
      <c r="A14608"/>
    </row>
    <row r="14609" spans="1:1" x14ac:dyDescent="0.3">
      <c r="A14609"/>
    </row>
    <row r="14610" spans="1:1" x14ac:dyDescent="0.3">
      <c r="A14610"/>
    </row>
    <row r="14611" spans="1:1" x14ac:dyDescent="0.3">
      <c r="A14611"/>
    </row>
    <row r="14612" spans="1:1" x14ac:dyDescent="0.3">
      <c r="A14612"/>
    </row>
    <row r="14613" spans="1:1" x14ac:dyDescent="0.3">
      <c r="A14613"/>
    </row>
    <row r="14614" spans="1:1" x14ac:dyDescent="0.3">
      <c r="A14614"/>
    </row>
    <row r="14615" spans="1:1" x14ac:dyDescent="0.3">
      <c r="A14615"/>
    </row>
    <row r="14616" spans="1:1" x14ac:dyDescent="0.3">
      <c r="A14616"/>
    </row>
    <row r="14617" spans="1:1" x14ac:dyDescent="0.3">
      <c r="A14617"/>
    </row>
    <row r="14618" spans="1:1" x14ac:dyDescent="0.3">
      <c r="A14618"/>
    </row>
    <row r="14619" spans="1:1" x14ac:dyDescent="0.3">
      <c r="A14619"/>
    </row>
    <row r="14620" spans="1:1" x14ac:dyDescent="0.3">
      <c r="A14620"/>
    </row>
    <row r="14621" spans="1:1" x14ac:dyDescent="0.3">
      <c r="A14621"/>
    </row>
    <row r="14622" spans="1:1" x14ac:dyDescent="0.3">
      <c r="A14622"/>
    </row>
    <row r="14623" spans="1:1" x14ac:dyDescent="0.3">
      <c r="A14623"/>
    </row>
    <row r="14624" spans="1:1" x14ac:dyDescent="0.3">
      <c r="A14624"/>
    </row>
    <row r="14625" spans="1:1" x14ac:dyDescent="0.3">
      <c r="A14625"/>
    </row>
    <row r="14626" spans="1:1" x14ac:dyDescent="0.3">
      <c r="A14626"/>
    </row>
    <row r="14627" spans="1:1" x14ac:dyDescent="0.3">
      <c r="A14627"/>
    </row>
    <row r="14628" spans="1:1" x14ac:dyDescent="0.3">
      <c r="A14628"/>
    </row>
    <row r="14629" spans="1:1" x14ac:dyDescent="0.3">
      <c r="A14629"/>
    </row>
    <row r="14630" spans="1:1" x14ac:dyDescent="0.3">
      <c r="A14630"/>
    </row>
    <row r="14631" spans="1:1" x14ac:dyDescent="0.3">
      <c r="A14631"/>
    </row>
    <row r="14632" spans="1:1" x14ac:dyDescent="0.3">
      <c r="A14632"/>
    </row>
    <row r="14633" spans="1:1" x14ac:dyDescent="0.3">
      <c r="A14633"/>
    </row>
    <row r="14634" spans="1:1" x14ac:dyDescent="0.3">
      <c r="A14634"/>
    </row>
    <row r="14635" spans="1:1" x14ac:dyDescent="0.3">
      <c r="A14635"/>
    </row>
    <row r="14636" spans="1:1" x14ac:dyDescent="0.3">
      <c r="A14636"/>
    </row>
    <row r="14637" spans="1:1" x14ac:dyDescent="0.3">
      <c r="A14637"/>
    </row>
    <row r="14638" spans="1:1" x14ac:dyDescent="0.3">
      <c r="A14638"/>
    </row>
    <row r="14639" spans="1:1" x14ac:dyDescent="0.3">
      <c r="A14639"/>
    </row>
    <row r="14640" spans="1:1" x14ac:dyDescent="0.3">
      <c r="A14640"/>
    </row>
    <row r="14641" spans="1:1" x14ac:dyDescent="0.3">
      <c r="A14641"/>
    </row>
    <row r="14642" spans="1:1" x14ac:dyDescent="0.3">
      <c r="A14642"/>
    </row>
    <row r="14643" spans="1:1" x14ac:dyDescent="0.3">
      <c r="A14643"/>
    </row>
    <row r="14644" spans="1:1" x14ac:dyDescent="0.3">
      <c r="A14644"/>
    </row>
    <row r="14645" spans="1:1" x14ac:dyDescent="0.3">
      <c r="A14645"/>
    </row>
    <row r="14646" spans="1:1" x14ac:dyDescent="0.3">
      <c r="A14646"/>
    </row>
    <row r="14647" spans="1:1" x14ac:dyDescent="0.3">
      <c r="A14647"/>
    </row>
    <row r="14648" spans="1:1" x14ac:dyDescent="0.3">
      <c r="A14648"/>
    </row>
    <row r="14649" spans="1:1" x14ac:dyDescent="0.3">
      <c r="A14649"/>
    </row>
    <row r="14650" spans="1:1" x14ac:dyDescent="0.3">
      <c r="A14650"/>
    </row>
    <row r="14651" spans="1:1" x14ac:dyDescent="0.3">
      <c r="A14651"/>
    </row>
    <row r="14652" spans="1:1" x14ac:dyDescent="0.3">
      <c r="A14652"/>
    </row>
    <row r="14653" spans="1:1" x14ac:dyDescent="0.3">
      <c r="A14653"/>
    </row>
    <row r="14654" spans="1:1" x14ac:dyDescent="0.3">
      <c r="A14654"/>
    </row>
    <row r="14655" spans="1:1" x14ac:dyDescent="0.3">
      <c r="A14655"/>
    </row>
    <row r="14656" spans="1:1" x14ac:dyDescent="0.3">
      <c r="A14656"/>
    </row>
    <row r="14657" spans="1:1" x14ac:dyDescent="0.3">
      <c r="A14657"/>
    </row>
    <row r="14658" spans="1:1" x14ac:dyDescent="0.3">
      <c r="A14658"/>
    </row>
    <row r="14659" spans="1:1" x14ac:dyDescent="0.3">
      <c r="A14659"/>
    </row>
    <row r="14660" spans="1:1" x14ac:dyDescent="0.3">
      <c r="A14660"/>
    </row>
    <row r="14661" spans="1:1" x14ac:dyDescent="0.3">
      <c r="A14661"/>
    </row>
    <row r="14662" spans="1:1" x14ac:dyDescent="0.3">
      <c r="A14662"/>
    </row>
    <row r="14663" spans="1:1" x14ac:dyDescent="0.3">
      <c r="A14663"/>
    </row>
    <row r="14664" spans="1:1" x14ac:dyDescent="0.3">
      <c r="A14664"/>
    </row>
    <row r="14665" spans="1:1" x14ac:dyDescent="0.3">
      <c r="A14665"/>
    </row>
    <row r="14666" spans="1:1" x14ac:dyDescent="0.3">
      <c r="A14666"/>
    </row>
    <row r="14667" spans="1:1" x14ac:dyDescent="0.3">
      <c r="A14667"/>
    </row>
    <row r="14668" spans="1:1" x14ac:dyDescent="0.3">
      <c r="A14668"/>
    </row>
    <row r="14669" spans="1:1" x14ac:dyDescent="0.3">
      <c r="A14669"/>
    </row>
    <row r="14670" spans="1:1" x14ac:dyDescent="0.3">
      <c r="A14670"/>
    </row>
    <row r="14671" spans="1:1" x14ac:dyDescent="0.3">
      <c r="A14671"/>
    </row>
    <row r="14672" spans="1:1" x14ac:dyDescent="0.3">
      <c r="A14672"/>
    </row>
    <row r="14673" spans="1:1" x14ac:dyDescent="0.3">
      <c r="A14673"/>
    </row>
    <row r="14674" spans="1:1" x14ac:dyDescent="0.3">
      <c r="A14674"/>
    </row>
    <row r="14675" spans="1:1" x14ac:dyDescent="0.3">
      <c r="A14675"/>
    </row>
    <row r="14676" spans="1:1" x14ac:dyDescent="0.3">
      <c r="A14676"/>
    </row>
    <row r="14677" spans="1:1" x14ac:dyDescent="0.3">
      <c r="A14677"/>
    </row>
    <row r="14678" spans="1:1" x14ac:dyDescent="0.3">
      <c r="A14678"/>
    </row>
    <row r="14679" spans="1:1" x14ac:dyDescent="0.3">
      <c r="A14679"/>
    </row>
    <row r="14680" spans="1:1" x14ac:dyDescent="0.3">
      <c r="A14680"/>
    </row>
    <row r="14681" spans="1:1" x14ac:dyDescent="0.3">
      <c r="A14681"/>
    </row>
    <row r="14682" spans="1:1" x14ac:dyDescent="0.3">
      <c r="A14682"/>
    </row>
    <row r="14683" spans="1:1" x14ac:dyDescent="0.3">
      <c r="A14683"/>
    </row>
    <row r="14684" spans="1:1" x14ac:dyDescent="0.3">
      <c r="A14684"/>
    </row>
    <row r="14685" spans="1:1" x14ac:dyDescent="0.3">
      <c r="A14685"/>
    </row>
    <row r="14686" spans="1:1" x14ac:dyDescent="0.3">
      <c r="A14686"/>
    </row>
    <row r="14687" spans="1:1" x14ac:dyDescent="0.3">
      <c r="A14687"/>
    </row>
    <row r="14688" spans="1:1" x14ac:dyDescent="0.3">
      <c r="A14688"/>
    </row>
    <row r="14689" spans="1:1" x14ac:dyDescent="0.3">
      <c r="A14689"/>
    </row>
    <row r="14690" spans="1:1" x14ac:dyDescent="0.3">
      <c r="A14690"/>
    </row>
    <row r="14691" spans="1:1" x14ac:dyDescent="0.3">
      <c r="A14691"/>
    </row>
    <row r="14692" spans="1:1" x14ac:dyDescent="0.3">
      <c r="A14692"/>
    </row>
    <row r="14693" spans="1:1" x14ac:dyDescent="0.3">
      <c r="A14693"/>
    </row>
    <row r="14694" spans="1:1" x14ac:dyDescent="0.3">
      <c r="A14694"/>
    </row>
    <row r="14695" spans="1:1" x14ac:dyDescent="0.3">
      <c r="A14695"/>
    </row>
    <row r="14696" spans="1:1" x14ac:dyDescent="0.3">
      <c r="A14696"/>
    </row>
    <row r="14697" spans="1:1" x14ac:dyDescent="0.3">
      <c r="A14697"/>
    </row>
    <row r="14698" spans="1:1" x14ac:dyDescent="0.3">
      <c r="A14698"/>
    </row>
    <row r="14699" spans="1:1" x14ac:dyDescent="0.3">
      <c r="A14699"/>
    </row>
    <row r="14700" spans="1:1" x14ac:dyDescent="0.3">
      <c r="A14700"/>
    </row>
    <row r="14701" spans="1:1" x14ac:dyDescent="0.3">
      <c r="A14701"/>
    </row>
    <row r="14702" spans="1:1" x14ac:dyDescent="0.3">
      <c r="A14702"/>
    </row>
    <row r="14703" spans="1:1" x14ac:dyDescent="0.3">
      <c r="A14703"/>
    </row>
    <row r="14704" spans="1:1" x14ac:dyDescent="0.3">
      <c r="A14704"/>
    </row>
    <row r="14705" spans="1:1" x14ac:dyDescent="0.3">
      <c r="A14705"/>
    </row>
    <row r="14706" spans="1:1" x14ac:dyDescent="0.3">
      <c r="A14706"/>
    </row>
    <row r="14707" spans="1:1" x14ac:dyDescent="0.3">
      <c r="A14707"/>
    </row>
    <row r="14708" spans="1:1" x14ac:dyDescent="0.3">
      <c r="A14708"/>
    </row>
    <row r="14709" spans="1:1" x14ac:dyDescent="0.3">
      <c r="A14709"/>
    </row>
    <row r="14710" spans="1:1" x14ac:dyDescent="0.3">
      <c r="A14710"/>
    </row>
    <row r="14711" spans="1:1" x14ac:dyDescent="0.3">
      <c r="A14711"/>
    </row>
    <row r="14712" spans="1:1" x14ac:dyDescent="0.3">
      <c r="A14712"/>
    </row>
    <row r="14713" spans="1:1" x14ac:dyDescent="0.3">
      <c r="A14713"/>
    </row>
    <row r="14714" spans="1:1" x14ac:dyDescent="0.3">
      <c r="A14714"/>
    </row>
    <row r="14715" spans="1:1" x14ac:dyDescent="0.3">
      <c r="A14715"/>
    </row>
    <row r="14716" spans="1:1" x14ac:dyDescent="0.3">
      <c r="A14716"/>
    </row>
    <row r="14717" spans="1:1" x14ac:dyDescent="0.3">
      <c r="A14717"/>
    </row>
    <row r="14718" spans="1:1" x14ac:dyDescent="0.3">
      <c r="A14718"/>
    </row>
    <row r="14719" spans="1:1" x14ac:dyDescent="0.3">
      <c r="A14719"/>
    </row>
    <row r="14720" spans="1:1" x14ac:dyDescent="0.3">
      <c r="A14720"/>
    </row>
    <row r="14721" spans="1:1" x14ac:dyDescent="0.3">
      <c r="A14721"/>
    </row>
    <row r="14722" spans="1:1" x14ac:dyDescent="0.3">
      <c r="A14722"/>
    </row>
    <row r="14723" spans="1:1" x14ac:dyDescent="0.3">
      <c r="A14723"/>
    </row>
    <row r="14724" spans="1:1" x14ac:dyDescent="0.3">
      <c r="A14724"/>
    </row>
    <row r="14725" spans="1:1" x14ac:dyDescent="0.3">
      <c r="A14725"/>
    </row>
    <row r="14726" spans="1:1" x14ac:dyDescent="0.3">
      <c r="A14726"/>
    </row>
    <row r="14727" spans="1:1" x14ac:dyDescent="0.3">
      <c r="A14727"/>
    </row>
    <row r="14728" spans="1:1" x14ac:dyDescent="0.3">
      <c r="A14728"/>
    </row>
    <row r="14729" spans="1:1" x14ac:dyDescent="0.3">
      <c r="A14729"/>
    </row>
    <row r="14730" spans="1:1" x14ac:dyDescent="0.3">
      <c r="A14730"/>
    </row>
    <row r="14731" spans="1:1" x14ac:dyDescent="0.3">
      <c r="A14731"/>
    </row>
    <row r="14732" spans="1:1" x14ac:dyDescent="0.3">
      <c r="A14732"/>
    </row>
    <row r="14733" spans="1:1" x14ac:dyDescent="0.3">
      <c r="A14733"/>
    </row>
    <row r="14734" spans="1:1" x14ac:dyDescent="0.3">
      <c r="A14734"/>
    </row>
    <row r="14735" spans="1:1" x14ac:dyDescent="0.3">
      <c r="A14735"/>
    </row>
    <row r="14736" spans="1:1" x14ac:dyDescent="0.3">
      <c r="A14736"/>
    </row>
    <row r="14737" spans="1:1" x14ac:dyDescent="0.3">
      <c r="A14737"/>
    </row>
    <row r="14738" spans="1:1" x14ac:dyDescent="0.3">
      <c r="A14738"/>
    </row>
    <row r="14739" spans="1:1" x14ac:dyDescent="0.3">
      <c r="A14739"/>
    </row>
    <row r="14740" spans="1:1" x14ac:dyDescent="0.3">
      <c r="A14740"/>
    </row>
    <row r="14741" spans="1:1" x14ac:dyDescent="0.3">
      <c r="A14741"/>
    </row>
    <row r="14742" spans="1:1" x14ac:dyDescent="0.3">
      <c r="A14742"/>
    </row>
    <row r="14743" spans="1:1" x14ac:dyDescent="0.3">
      <c r="A14743"/>
    </row>
    <row r="14744" spans="1:1" x14ac:dyDescent="0.3">
      <c r="A14744"/>
    </row>
    <row r="14745" spans="1:1" x14ac:dyDescent="0.3">
      <c r="A14745"/>
    </row>
    <row r="14746" spans="1:1" x14ac:dyDescent="0.3">
      <c r="A14746"/>
    </row>
    <row r="14747" spans="1:1" x14ac:dyDescent="0.3">
      <c r="A14747"/>
    </row>
    <row r="14748" spans="1:1" x14ac:dyDescent="0.3">
      <c r="A14748"/>
    </row>
    <row r="14749" spans="1:1" x14ac:dyDescent="0.3">
      <c r="A14749"/>
    </row>
    <row r="14750" spans="1:1" x14ac:dyDescent="0.3">
      <c r="A14750"/>
    </row>
    <row r="14751" spans="1:1" x14ac:dyDescent="0.3">
      <c r="A14751"/>
    </row>
    <row r="14752" spans="1:1" x14ac:dyDescent="0.3">
      <c r="A14752"/>
    </row>
    <row r="14753" spans="1:1" x14ac:dyDescent="0.3">
      <c r="A14753"/>
    </row>
    <row r="14754" spans="1:1" x14ac:dyDescent="0.3">
      <c r="A14754"/>
    </row>
    <row r="14755" spans="1:1" x14ac:dyDescent="0.3">
      <c r="A14755"/>
    </row>
    <row r="14756" spans="1:1" x14ac:dyDescent="0.3">
      <c r="A14756"/>
    </row>
    <row r="14757" spans="1:1" x14ac:dyDescent="0.3">
      <c r="A14757"/>
    </row>
    <row r="14758" spans="1:1" x14ac:dyDescent="0.3">
      <c r="A14758"/>
    </row>
    <row r="14759" spans="1:1" x14ac:dyDescent="0.3">
      <c r="A14759"/>
    </row>
    <row r="14760" spans="1:1" x14ac:dyDescent="0.3">
      <c r="A14760"/>
    </row>
    <row r="14761" spans="1:1" x14ac:dyDescent="0.3">
      <c r="A14761"/>
    </row>
    <row r="14762" spans="1:1" x14ac:dyDescent="0.3">
      <c r="A14762"/>
    </row>
    <row r="14763" spans="1:1" x14ac:dyDescent="0.3">
      <c r="A14763"/>
    </row>
    <row r="14764" spans="1:1" x14ac:dyDescent="0.3">
      <c r="A14764"/>
    </row>
    <row r="14765" spans="1:1" x14ac:dyDescent="0.3">
      <c r="A14765"/>
    </row>
    <row r="14766" spans="1:1" x14ac:dyDescent="0.3">
      <c r="A14766"/>
    </row>
    <row r="14767" spans="1:1" x14ac:dyDescent="0.3">
      <c r="A14767"/>
    </row>
    <row r="14768" spans="1:1" x14ac:dyDescent="0.3">
      <c r="A14768"/>
    </row>
    <row r="14769" spans="1:1" x14ac:dyDescent="0.3">
      <c r="A14769"/>
    </row>
    <row r="14770" spans="1:1" x14ac:dyDescent="0.3">
      <c r="A14770"/>
    </row>
    <row r="14771" spans="1:1" x14ac:dyDescent="0.3">
      <c r="A14771"/>
    </row>
    <row r="14772" spans="1:1" x14ac:dyDescent="0.3">
      <c r="A14772"/>
    </row>
    <row r="14773" spans="1:1" x14ac:dyDescent="0.3">
      <c r="A14773"/>
    </row>
    <row r="14774" spans="1:1" x14ac:dyDescent="0.3">
      <c r="A14774"/>
    </row>
    <row r="14775" spans="1:1" x14ac:dyDescent="0.3">
      <c r="A14775"/>
    </row>
    <row r="14776" spans="1:1" x14ac:dyDescent="0.3">
      <c r="A14776"/>
    </row>
    <row r="14777" spans="1:1" x14ac:dyDescent="0.3">
      <c r="A14777"/>
    </row>
    <row r="14778" spans="1:1" x14ac:dyDescent="0.3">
      <c r="A14778"/>
    </row>
    <row r="14779" spans="1:1" x14ac:dyDescent="0.3">
      <c r="A14779"/>
    </row>
    <row r="14780" spans="1:1" x14ac:dyDescent="0.3">
      <c r="A14780"/>
    </row>
    <row r="14781" spans="1:1" x14ac:dyDescent="0.3">
      <c r="A14781"/>
    </row>
    <row r="14782" spans="1:1" x14ac:dyDescent="0.3">
      <c r="A14782"/>
    </row>
    <row r="14783" spans="1:1" x14ac:dyDescent="0.3">
      <c r="A14783"/>
    </row>
    <row r="14784" spans="1:1" x14ac:dyDescent="0.3">
      <c r="A14784"/>
    </row>
    <row r="14785" spans="1:1" x14ac:dyDescent="0.3">
      <c r="A14785"/>
    </row>
    <row r="14786" spans="1:1" x14ac:dyDescent="0.3">
      <c r="A14786"/>
    </row>
    <row r="14787" spans="1:1" x14ac:dyDescent="0.3">
      <c r="A14787"/>
    </row>
    <row r="14788" spans="1:1" x14ac:dyDescent="0.3">
      <c r="A14788"/>
    </row>
    <row r="14789" spans="1:1" x14ac:dyDescent="0.3">
      <c r="A14789"/>
    </row>
    <row r="14790" spans="1:1" x14ac:dyDescent="0.3">
      <c r="A14790"/>
    </row>
    <row r="14791" spans="1:1" x14ac:dyDescent="0.3">
      <c r="A14791"/>
    </row>
    <row r="14792" spans="1:1" x14ac:dyDescent="0.3">
      <c r="A14792"/>
    </row>
    <row r="14793" spans="1:1" x14ac:dyDescent="0.3">
      <c r="A14793"/>
    </row>
    <row r="14794" spans="1:1" x14ac:dyDescent="0.3">
      <c r="A14794"/>
    </row>
    <row r="14795" spans="1:1" x14ac:dyDescent="0.3">
      <c r="A14795"/>
    </row>
    <row r="14796" spans="1:1" x14ac:dyDescent="0.3">
      <c r="A14796"/>
    </row>
    <row r="14797" spans="1:1" x14ac:dyDescent="0.3">
      <c r="A14797"/>
    </row>
    <row r="14798" spans="1:1" x14ac:dyDescent="0.3">
      <c r="A14798"/>
    </row>
    <row r="14799" spans="1:1" x14ac:dyDescent="0.3">
      <c r="A14799"/>
    </row>
    <row r="14800" spans="1:1" x14ac:dyDescent="0.3">
      <c r="A14800"/>
    </row>
    <row r="14801" spans="1:1" x14ac:dyDescent="0.3">
      <c r="A14801"/>
    </row>
    <row r="14802" spans="1:1" x14ac:dyDescent="0.3">
      <c r="A14802"/>
    </row>
    <row r="14803" spans="1:1" x14ac:dyDescent="0.3">
      <c r="A14803"/>
    </row>
    <row r="14804" spans="1:1" x14ac:dyDescent="0.3">
      <c r="A14804"/>
    </row>
    <row r="14805" spans="1:1" x14ac:dyDescent="0.3">
      <c r="A14805"/>
    </row>
    <row r="14806" spans="1:1" x14ac:dyDescent="0.3">
      <c r="A14806"/>
    </row>
    <row r="14807" spans="1:1" x14ac:dyDescent="0.3">
      <c r="A14807"/>
    </row>
    <row r="14808" spans="1:1" x14ac:dyDescent="0.3">
      <c r="A14808"/>
    </row>
    <row r="14809" spans="1:1" x14ac:dyDescent="0.3">
      <c r="A14809"/>
    </row>
    <row r="14810" spans="1:1" x14ac:dyDescent="0.3">
      <c r="A14810"/>
    </row>
    <row r="14811" spans="1:1" x14ac:dyDescent="0.3">
      <c r="A14811"/>
    </row>
    <row r="14812" spans="1:1" x14ac:dyDescent="0.3">
      <c r="A14812"/>
    </row>
    <row r="14813" spans="1:1" x14ac:dyDescent="0.3">
      <c r="A14813"/>
    </row>
    <row r="14814" spans="1:1" x14ac:dyDescent="0.3">
      <c r="A14814"/>
    </row>
    <row r="14815" spans="1:1" x14ac:dyDescent="0.3">
      <c r="A14815"/>
    </row>
    <row r="14816" spans="1:1" x14ac:dyDescent="0.3">
      <c r="A14816"/>
    </row>
    <row r="14817" spans="1:1" x14ac:dyDescent="0.3">
      <c r="A14817"/>
    </row>
    <row r="14818" spans="1:1" x14ac:dyDescent="0.3">
      <c r="A14818"/>
    </row>
    <row r="14819" spans="1:1" x14ac:dyDescent="0.3">
      <c r="A14819"/>
    </row>
    <row r="14820" spans="1:1" x14ac:dyDescent="0.3">
      <c r="A14820"/>
    </row>
    <row r="14821" spans="1:1" x14ac:dyDescent="0.3">
      <c r="A14821"/>
    </row>
    <row r="14822" spans="1:1" x14ac:dyDescent="0.3">
      <c r="A14822"/>
    </row>
    <row r="14823" spans="1:1" x14ac:dyDescent="0.3">
      <c r="A14823"/>
    </row>
    <row r="14824" spans="1:1" x14ac:dyDescent="0.3">
      <c r="A14824"/>
    </row>
    <row r="14825" spans="1:1" x14ac:dyDescent="0.3">
      <c r="A14825"/>
    </row>
    <row r="14826" spans="1:1" x14ac:dyDescent="0.3">
      <c r="A14826"/>
    </row>
    <row r="14827" spans="1:1" x14ac:dyDescent="0.3">
      <c r="A14827"/>
    </row>
    <row r="14828" spans="1:1" x14ac:dyDescent="0.3">
      <c r="A14828"/>
    </row>
    <row r="14829" spans="1:1" x14ac:dyDescent="0.3">
      <c r="A14829"/>
    </row>
    <row r="14830" spans="1:1" x14ac:dyDescent="0.3">
      <c r="A14830"/>
    </row>
    <row r="14831" spans="1:1" x14ac:dyDescent="0.3">
      <c r="A14831"/>
    </row>
    <row r="14832" spans="1:1" x14ac:dyDescent="0.3">
      <c r="A14832"/>
    </row>
    <row r="14833" spans="1:1" x14ac:dyDescent="0.3">
      <c r="A14833"/>
    </row>
    <row r="14834" spans="1:1" x14ac:dyDescent="0.3">
      <c r="A14834"/>
    </row>
    <row r="14835" spans="1:1" x14ac:dyDescent="0.3">
      <c r="A14835"/>
    </row>
    <row r="14836" spans="1:1" x14ac:dyDescent="0.3">
      <c r="A14836"/>
    </row>
    <row r="14837" spans="1:1" x14ac:dyDescent="0.3">
      <c r="A14837"/>
    </row>
    <row r="14838" spans="1:1" x14ac:dyDescent="0.3">
      <c r="A14838"/>
    </row>
    <row r="14839" spans="1:1" x14ac:dyDescent="0.3">
      <c r="A14839"/>
    </row>
    <row r="14840" spans="1:1" x14ac:dyDescent="0.3">
      <c r="A14840"/>
    </row>
    <row r="14841" spans="1:1" x14ac:dyDescent="0.3">
      <c r="A14841"/>
    </row>
    <row r="14842" spans="1:1" x14ac:dyDescent="0.3">
      <c r="A14842"/>
    </row>
    <row r="14843" spans="1:1" x14ac:dyDescent="0.3">
      <c r="A14843"/>
    </row>
    <row r="14844" spans="1:1" x14ac:dyDescent="0.3">
      <c r="A14844"/>
    </row>
    <row r="14845" spans="1:1" x14ac:dyDescent="0.3">
      <c r="A14845"/>
    </row>
    <row r="14846" spans="1:1" x14ac:dyDescent="0.3">
      <c r="A14846"/>
    </row>
    <row r="14847" spans="1:1" x14ac:dyDescent="0.3">
      <c r="A14847"/>
    </row>
    <row r="14848" spans="1:1" x14ac:dyDescent="0.3">
      <c r="A14848"/>
    </row>
    <row r="14849" spans="1:1" x14ac:dyDescent="0.3">
      <c r="A14849"/>
    </row>
    <row r="14850" spans="1:1" x14ac:dyDescent="0.3">
      <c r="A14850"/>
    </row>
    <row r="14851" spans="1:1" x14ac:dyDescent="0.3">
      <c r="A14851"/>
    </row>
    <row r="14852" spans="1:1" x14ac:dyDescent="0.3">
      <c r="A14852"/>
    </row>
    <row r="14853" spans="1:1" x14ac:dyDescent="0.3">
      <c r="A14853"/>
    </row>
    <row r="14854" spans="1:1" x14ac:dyDescent="0.3">
      <c r="A14854"/>
    </row>
    <row r="14855" spans="1:1" x14ac:dyDescent="0.3">
      <c r="A14855"/>
    </row>
    <row r="14856" spans="1:1" x14ac:dyDescent="0.3">
      <c r="A14856"/>
    </row>
    <row r="14857" spans="1:1" x14ac:dyDescent="0.3">
      <c r="A14857"/>
    </row>
    <row r="14858" spans="1:1" x14ac:dyDescent="0.3">
      <c r="A14858"/>
    </row>
    <row r="14859" spans="1:1" x14ac:dyDescent="0.3">
      <c r="A14859"/>
    </row>
    <row r="14860" spans="1:1" x14ac:dyDescent="0.3">
      <c r="A14860"/>
    </row>
    <row r="14861" spans="1:1" x14ac:dyDescent="0.3">
      <c r="A14861"/>
    </row>
    <row r="14862" spans="1:1" x14ac:dyDescent="0.3">
      <c r="A14862"/>
    </row>
    <row r="14863" spans="1:1" x14ac:dyDescent="0.3">
      <c r="A14863"/>
    </row>
    <row r="14864" spans="1:1" x14ac:dyDescent="0.3">
      <c r="A14864"/>
    </row>
    <row r="14865" spans="1:1" x14ac:dyDescent="0.3">
      <c r="A14865"/>
    </row>
    <row r="14866" spans="1:1" x14ac:dyDescent="0.3">
      <c r="A14866"/>
    </row>
    <row r="14867" spans="1:1" x14ac:dyDescent="0.3">
      <c r="A14867"/>
    </row>
    <row r="14868" spans="1:1" x14ac:dyDescent="0.3">
      <c r="A14868"/>
    </row>
    <row r="14869" spans="1:1" x14ac:dyDescent="0.3">
      <c r="A14869"/>
    </row>
    <row r="14870" spans="1:1" x14ac:dyDescent="0.3">
      <c r="A14870"/>
    </row>
    <row r="14871" spans="1:1" x14ac:dyDescent="0.3">
      <c r="A14871"/>
    </row>
    <row r="14872" spans="1:1" x14ac:dyDescent="0.3">
      <c r="A14872"/>
    </row>
    <row r="14873" spans="1:1" x14ac:dyDescent="0.3">
      <c r="A14873"/>
    </row>
    <row r="14874" spans="1:1" x14ac:dyDescent="0.3">
      <c r="A14874"/>
    </row>
    <row r="14875" spans="1:1" x14ac:dyDescent="0.3">
      <c r="A14875"/>
    </row>
    <row r="14876" spans="1:1" x14ac:dyDescent="0.3">
      <c r="A14876"/>
    </row>
    <row r="14877" spans="1:1" x14ac:dyDescent="0.3">
      <c r="A14877"/>
    </row>
    <row r="14878" spans="1:1" x14ac:dyDescent="0.3">
      <c r="A14878"/>
    </row>
    <row r="14879" spans="1:1" x14ac:dyDescent="0.3">
      <c r="A14879"/>
    </row>
    <row r="14880" spans="1:1" x14ac:dyDescent="0.3">
      <c r="A14880"/>
    </row>
    <row r="14881" spans="1:1" x14ac:dyDescent="0.3">
      <c r="A14881"/>
    </row>
    <row r="14882" spans="1:1" x14ac:dyDescent="0.3">
      <c r="A14882"/>
    </row>
    <row r="14883" spans="1:1" x14ac:dyDescent="0.3">
      <c r="A14883"/>
    </row>
    <row r="14884" spans="1:1" x14ac:dyDescent="0.3">
      <c r="A14884"/>
    </row>
    <row r="14885" spans="1:1" x14ac:dyDescent="0.3">
      <c r="A14885"/>
    </row>
    <row r="14886" spans="1:1" x14ac:dyDescent="0.3">
      <c r="A14886"/>
    </row>
    <row r="14887" spans="1:1" x14ac:dyDescent="0.3">
      <c r="A14887"/>
    </row>
    <row r="14888" spans="1:1" x14ac:dyDescent="0.3">
      <c r="A14888"/>
    </row>
    <row r="14889" spans="1:1" x14ac:dyDescent="0.3">
      <c r="A14889"/>
    </row>
    <row r="14890" spans="1:1" x14ac:dyDescent="0.3">
      <c r="A14890"/>
    </row>
    <row r="14891" spans="1:1" x14ac:dyDescent="0.3">
      <c r="A14891"/>
    </row>
    <row r="14892" spans="1:1" x14ac:dyDescent="0.3">
      <c r="A14892"/>
    </row>
    <row r="14893" spans="1:1" x14ac:dyDescent="0.3">
      <c r="A14893"/>
    </row>
    <row r="14894" spans="1:1" x14ac:dyDescent="0.3">
      <c r="A14894"/>
    </row>
    <row r="14895" spans="1:1" x14ac:dyDescent="0.3">
      <c r="A14895"/>
    </row>
    <row r="14896" spans="1:1" x14ac:dyDescent="0.3">
      <c r="A14896"/>
    </row>
    <row r="14897" spans="1:1" x14ac:dyDescent="0.3">
      <c r="A14897"/>
    </row>
    <row r="14898" spans="1:1" x14ac:dyDescent="0.3">
      <c r="A14898"/>
    </row>
    <row r="14899" spans="1:1" x14ac:dyDescent="0.3">
      <c r="A14899"/>
    </row>
    <row r="14900" spans="1:1" x14ac:dyDescent="0.3">
      <c r="A14900"/>
    </row>
    <row r="14901" spans="1:1" x14ac:dyDescent="0.3">
      <c r="A14901"/>
    </row>
    <row r="14902" spans="1:1" x14ac:dyDescent="0.3">
      <c r="A14902"/>
    </row>
    <row r="14903" spans="1:1" x14ac:dyDescent="0.3">
      <c r="A14903"/>
    </row>
    <row r="14904" spans="1:1" x14ac:dyDescent="0.3">
      <c r="A14904"/>
    </row>
    <row r="14905" spans="1:1" x14ac:dyDescent="0.3">
      <c r="A14905"/>
    </row>
    <row r="14906" spans="1:1" x14ac:dyDescent="0.3">
      <c r="A14906"/>
    </row>
    <row r="14907" spans="1:1" x14ac:dyDescent="0.3">
      <c r="A14907"/>
    </row>
    <row r="14908" spans="1:1" x14ac:dyDescent="0.3">
      <c r="A14908"/>
    </row>
    <row r="14909" spans="1:1" x14ac:dyDescent="0.3">
      <c r="A14909"/>
    </row>
    <row r="14910" spans="1:1" x14ac:dyDescent="0.3">
      <c r="A14910"/>
    </row>
    <row r="14911" spans="1:1" x14ac:dyDescent="0.3">
      <c r="A14911"/>
    </row>
    <row r="14912" spans="1:1" x14ac:dyDescent="0.3">
      <c r="A14912"/>
    </row>
    <row r="14913" spans="1:1" x14ac:dyDescent="0.3">
      <c r="A14913"/>
    </row>
    <row r="14914" spans="1:1" x14ac:dyDescent="0.3">
      <c r="A14914"/>
    </row>
    <row r="14915" spans="1:1" x14ac:dyDescent="0.3">
      <c r="A14915"/>
    </row>
    <row r="14916" spans="1:1" x14ac:dyDescent="0.3">
      <c r="A14916"/>
    </row>
    <row r="14917" spans="1:1" x14ac:dyDescent="0.3">
      <c r="A14917"/>
    </row>
    <row r="14918" spans="1:1" x14ac:dyDescent="0.3">
      <c r="A14918"/>
    </row>
    <row r="14919" spans="1:1" x14ac:dyDescent="0.3">
      <c r="A14919"/>
    </row>
    <row r="14920" spans="1:1" x14ac:dyDescent="0.3">
      <c r="A14920"/>
    </row>
    <row r="14921" spans="1:1" x14ac:dyDescent="0.3">
      <c r="A14921"/>
    </row>
    <row r="14922" spans="1:1" x14ac:dyDescent="0.3">
      <c r="A14922"/>
    </row>
    <row r="14923" spans="1:1" x14ac:dyDescent="0.3">
      <c r="A14923"/>
    </row>
    <row r="14924" spans="1:1" x14ac:dyDescent="0.3">
      <c r="A14924"/>
    </row>
    <row r="14925" spans="1:1" x14ac:dyDescent="0.3">
      <c r="A14925"/>
    </row>
    <row r="14926" spans="1:1" x14ac:dyDescent="0.3">
      <c r="A14926"/>
    </row>
    <row r="14927" spans="1:1" x14ac:dyDescent="0.3">
      <c r="A14927"/>
    </row>
    <row r="14928" spans="1:1" x14ac:dyDescent="0.3">
      <c r="A14928"/>
    </row>
    <row r="14929" spans="1:1" x14ac:dyDescent="0.3">
      <c r="A14929"/>
    </row>
    <row r="14930" spans="1:1" x14ac:dyDescent="0.3">
      <c r="A14930"/>
    </row>
    <row r="14931" spans="1:1" x14ac:dyDescent="0.3">
      <c r="A14931"/>
    </row>
    <row r="14932" spans="1:1" x14ac:dyDescent="0.3">
      <c r="A14932"/>
    </row>
    <row r="14933" spans="1:1" x14ac:dyDescent="0.3">
      <c r="A14933"/>
    </row>
    <row r="14934" spans="1:1" x14ac:dyDescent="0.3">
      <c r="A14934"/>
    </row>
    <row r="14935" spans="1:1" x14ac:dyDescent="0.3">
      <c r="A14935"/>
    </row>
    <row r="14936" spans="1:1" x14ac:dyDescent="0.3">
      <c r="A14936"/>
    </row>
    <row r="14937" spans="1:1" x14ac:dyDescent="0.3">
      <c r="A14937"/>
    </row>
    <row r="14938" spans="1:1" x14ac:dyDescent="0.3">
      <c r="A14938"/>
    </row>
    <row r="14939" spans="1:1" x14ac:dyDescent="0.3">
      <c r="A14939"/>
    </row>
    <row r="14940" spans="1:1" x14ac:dyDescent="0.3">
      <c r="A14940"/>
    </row>
    <row r="14941" spans="1:1" x14ac:dyDescent="0.3">
      <c r="A14941"/>
    </row>
    <row r="14942" spans="1:1" x14ac:dyDescent="0.3">
      <c r="A14942"/>
    </row>
    <row r="14943" spans="1:1" x14ac:dyDescent="0.3">
      <c r="A14943"/>
    </row>
    <row r="14944" spans="1:1" x14ac:dyDescent="0.3">
      <c r="A14944"/>
    </row>
    <row r="14945" spans="1:1" x14ac:dyDescent="0.3">
      <c r="A14945"/>
    </row>
    <row r="14946" spans="1:1" x14ac:dyDescent="0.3">
      <c r="A14946"/>
    </row>
    <row r="14947" spans="1:1" x14ac:dyDescent="0.3">
      <c r="A14947"/>
    </row>
    <row r="14948" spans="1:1" x14ac:dyDescent="0.3">
      <c r="A14948"/>
    </row>
    <row r="14949" spans="1:1" x14ac:dyDescent="0.3">
      <c r="A14949"/>
    </row>
    <row r="14950" spans="1:1" x14ac:dyDescent="0.3">
      <c r="A14950"/>
    </row>
    <row r="14951" spans="1:1" x14ac:dyDescent="0.3">
      <c r="A14951"/>
    </row>
    <row r="14952" spans="1:1" x14ac:dyDescent="0.3">
      <c r="A14952"/>
    </row>
    <row r="14953" spans="1:1" x14ac:dyDescent="0.3">
      <c r="A14953"/>
    </row>
    <row r="14954" spans="1:1" x14ac:dyDescent="0.3">
      <c r="A14954"/>
    </row>
    <row r="14955" spans="1:1" x14ac:dyDescent="0.3">
      <c r="A14955"/>
    </row>
    <row r="14956" spans="1:1" x14ac:dyDescent="0.3">
      <c r="A14956"/>
    </row>
    <row r="14957" spans="1:1" x14ac:dyDescent="0.3">
      <c r="A14957"/>
    </row>
    <row r="14958" spans="1:1" x14ac:dyDescent="0.3">
      <c r="A14958"/>
    </row>
    <row r="14959" spans="1:1" x14ac:dyDescent="0.3">
      <c r="A14959"/>
    </row>
    <row r="14960" spans="1:1" x14ac:dyDescent="0.3">
      <c r="A14960"/>
    </row>
    <row r="14961" spans="1:1" x14ac:dyDescent="0.3">
      <c r="A14961"/>
    </row>
    <row r="14962" spans="1:1" x14ac:dyDescent="0.3">
      <c r="A14962"/>
    </row>
    <row r="14963" spans="1:1" x14ac:dyDescent="0.3">
      <c r="A14963"/>
    </row>
    <row r="14964" spans="1:1" x14ac:dyDescent="0.3">
      <c r="A14964"/>
    </row>
    <row r="14965" spans="1:1" x14ac:dyDescent="0.3">
      <c r="A14965"/>
    </row>
    <row r="14966" spans="1:1" x14ac:dyDescent="0.3">
      <c r="A14966"/>
    </row>
    <row r="14967" spans="1:1" x14ac:dyDescent="0.3">
      <c r="A14967"/>
    </row>
    <row r="14968" spans="1:1" x14ac:dyDescent="0.3">
      <c r="A14968"/>
    </row>
    <row r="14969" spans="1:1" x14ac:dyDescent="0.3">
      <c r="A14969"/>
    </row>
    <row r="14970" spans="1:1" x14ac:dyDescent="0.3">
      <c r="A14970"/>
    </row>
    <row r="14971" spans="1:1" x14ac:dyDescent="0.3">
      <c r="A14971"/>
    </row>
    <row r="14972" spans="1:1" x14ac:dyDescent="0.3">
      <c r="A14972"/>
    </row>
    <row r="14973" spans="1:1" x14ac:dyDescent="0.3">
      <c r="A14973"/>
    </row>
    <row r="14974" spans="1:1" x14ac:dyDescent="0.3">
      <c r="A14974"/>
    </row>
    <row r="14975" spans="1:1" x14ac:dyDescent="0.3">
      <c r="A14975"/>
    </row>
    <row r="14976" spans="1:1" x14ac:dyDescent="0.3">
      <c r="A14976"/>
    </row>
    <row r="14977" spans="1:1" x14ac:dyDescent="0.3">
      <c r="A14977"/>
    </row>
    <row r="14978" spans="1:1" x14ac:dyDescent="0.3">
      <c r="A14978"/>
    </row>
    <row r="14979" spans="1:1" x14ac:dyDescent="0.3">
      <c r="A14979"/>
    </row>
    <row r="14980" spans="1:1" x14ac:dyDescent="0.3">
      <c r="A14980"/>
    </row>
    <row r="14981" spans="1:1" x14ac:dyDescent="0.3">
      <c r="A14981"/>
    </row>
    <row r="14982" spans="1:1" x14ac:dyDescent="0.3">
      <c r="A14982"/>
    </row>
    <row r="14983" spans="1:1" x14ac:dyDescent="0.3">
      <c r="A14983"/>
    </row>
    <row r="14984" spans="1:1" x14ac:dyDescent="0.3">
      <c r="A14984"/>
    </row>
    <row r="14985" spans="1:1" x14ac:dyDescent="0.3">
      <c r="A14985"/>
    </row>
    <row r="14986" spans="1:1" x14ac:dyDescent="0.3">
      <c r="A14986"/>
    </row>
    <row r="14987" spans="1:1" x14ac:dyDescent="0.3">
      <c r="A14987"/>
    </row>
    <row r="14988" spans="1:1" x14ac:dyDescent="0.3">
      <c r="A14988"/>
    </row>
    <row r="14989" spans="1:1" x14ac:dyDescent="0.3">
      <c r="A14989"/>
    </row>
    <row r="14990" spans="1:1" x14ac:dyDescent="0.3">
      <c r="A14990"/>
    </row>
    <row r="14991" spans="1:1" x14ac:dyDescent="0.3">
      <c r="A14991"/>
    </row>
    <row r="14992" spans="1:1" x14ac:dyDescent="0.3">
      <c r="A14992"/>
    </row>
    <row r="14993" spans="1:1" x14ac:dyDescent="0.3">
      <c r="A14993"/>
    </row>
    <row r="14994" spans="1:1" x14ac:dyDescent="0.3">
      <c r="A14994"/>
    </row>
    <row r="14995" spans="1:1" x14ac:dyDescent="0.3">
      <c r="A14995"/>
    </row>
    <row r="14996" spans="1:1" x14ac:dyDescent="0.3">
      <c r="A14996"/>
    </row>
    <row r="14997" spans="1:1" x14ac:dyDescent="0.3">
      <c r="A14997"/>
    </row>
    <row r="14998" spans="1:1" x14ac:dyDescent="0.3">
      <c r="A14998"/>
    </row>
    <row r="14999" spans="1:1" x14ac:dyDescent="0.3">
      <c r="A14999"/>
    </row>
    <row r="15000" spans="1:1" x14ac:dyDescent="0.3">
      <c r="A15000"/>
    </row>
    <row r="15001" spans="1:1" x14ac:dyDescent="0.3">
      <c r="A15001"/>
    </row>
    <row r="15002" spans="1:1" x14ac:dyDescent="0.3">
      <c r="A15002"/>
    </row>
    <row r="15003" spans="1:1" x14ac:dyDescent="0.3">
      <c r="A15003"/>
    </row>
    <row r="15004" spans="1:1" x14ac:dyDescent="0.3">
      <c r="A15004"/>
    </row>
    <row r="15005" spans="1:1" x14ac:dyDescent="0.3">
      <c r="A15005"/>
    </row>
    <row r="15006" spans="1:1" x14ac:dyDescent="0.3">
      <c r="A15006"/>
    </row>
    <row r="15007" spans="1:1" x14ac:dyDescent="0.3">
      <c r="A15007"/>
    </row>
    <row r="15008" spans="1:1" x14ac:dyDescent="0.3">
      <c r="A15008"/>
    </row>
    <row r="15009" spans="1:1" x14ac:dyDescent="0.3">
      <c r="A15009"/>
    </row>
    <row r="15010" spans="1:1" x14ac:dyDescent="0.3">
      <c r="A15010"/>
    </row>
    <row r="15011" spans="1:1" x14ac:dyDescent="0.3">
      <c r="A15011"/>
    </row>
    <row r="15012" spans="1:1" x14ac:dyDescent="0.3">
      <c r="A15012"/>
    </row>
    <row r="15013" spans="1:1" x14ac:dyDescent="0.3">
      <c r="A15013"/>
    </row>
    <row r="15014" spans="1:1" x14ac:dyDescent="0.3">
      <c r="A15014"/>
    </row>
    <row r="15015" spans="1:1" x14ac:dyDescent="0.3">
      <c r="A15015"/>
    </row>
    <row r="15016" spans="1:1" x14ac:dyDescent="0.3">
      <c r="A15016"/>
    </row>
    <row r="15017" spans="1:1" x14ac:dyDescent="0.3">
      <c r="A15017"/>
    </row>
    <row r="15018" spans="1:1" x14ac:dyDescent="0.3">
      <c r="A15018"/>
    </row>
    <row r="15019" spans="1:1" x14ac:dyDescent="0.3">
      <c r="A15019"/>
    </row>
    <row r="15020" spans="1:1" x14ac:dyDescent="0.3">
      <c r="A15020"/>
    </row>
    <row r="15021" spans="1:1" x14ac:dyDescent="0.3">
      <c r="A15021"/>
    </row>
    <row r="15022" spans="1:1" x14ac:dyDescent="0.3">
      <c r="A15022"/>
    </row>
    <row r="15023" spans="1:1" x14ac:dyDescent="0.3">
      <c r="A15023"/>
    </row>
    <row r="15024" spans="1:1" x14ac:dyDescent="0.3">
      <c r="A15024"/>
    </row>
    <row r="15025" spans="1:1" x14ac:dyDescent="0.3">
      <c r="A15025"/>
    </row>
    <row r="15026" spans="1:1" x14ac:dyDescent="0.3">
      <c r="A15026"/>
    </row>
    <row r="15027" spans="1:1" x14ac:dyDescent="0.3">
      <c r="A15027"/>
    </row>
    <row r="15028" spans="1:1" x14ac:dyDescent="0.3">
      <c r="A15028"/>
    </row>
    <row r="15029" spans="1:1" x14ac:dyDescent="0.3">
      <c r="A15029"/>
    </row>
    <row r="15030" spans="1:1" x14ac:dyDescent="0.3">
      <c r="A15030"/>
    </row>
    <row r="15031" spans="1:1" x14ac:dyDescent="0.3">
      <c r="A15031"/>
    </row>
    <row r="15032" spans="1:1" x14ac:dyDescent="0.3">
      <c r="A15032"/>
    </row>
    <row r="15033" spans="1:1" x14ac:dyDescent="0.3">
      <c r="A15033"/>
    </row>
    <row r="15034" spans="1:1" x14ac:dyDescent="0.3">
      <c r="A15034"/>
    </row>
    <row r="15035" spans="1:1" x14ac:dyDescent="0.3">
      <c r="A15035"/>
    </row>
    <row r="15036" spans="1:1" x14ac:dyDescent="0.3">
      <c r="A15036"/>
    </row>
    <row r="15037" spans="1:1" x14ac:dyDescent="0.3">
      <c r="A15037"/>
    </row>
    <row r="15038" spans="1:1" x14ac:dyDescent="0.3">
      <c r="A15038"/>
    </row>
    <row r="15039" spans="1:1" x14ac:dyDescent="0.3">
      <c r="A15039"/>
    </row>
    <row r="15040" spans="1:1" x14ac:dyDescent="0.3">
      <c r="A15040"/>
    </row>
    <row r="15041" spans="1:1" x14ac:dyDescent="0.3">
      <c r="A15041"/>
    </row>
    <row r="15042" spans="1:1" x14ac:dyDescent="0.3">
      <c r="A15042"/>
    </row>
    <row r="15043" spans="1:1" x14ac:dyDescent="0.3">
      <c r="A15043"/>
    </row>
    <row r="15044" spans="1:1" x14ac:dyDescent="0.3">
      <c r="A15044"/>
    </row>
    <row r="15045" spans="1:1" x14ac:dyDescent="0.3">
      <c r="A15045"/>
    </row>
    <row r="15046" spans="1:1" x14ac:dyDescent="0.3">
      <c r="A15046"/>
    </row>
    <row r="15047" spans="1:1" x14ac:dyDescent="0.3">
      <c r="A15047"/>
    </row>
    <row r="15048" spans="1:1" x14ac:dyDescent="0.3">
      <c r="A15048"/>
    </row>
    <row r="15049" spans="1:1" x14ac:dyDescent="0.3">
      <c r="A15049"/>
    </row>
    <row r="15050" spans="1:1" x14ac:dyDescent="0.3">
      <c r="A15050"/>
    </row>
    <row r="15051" spans="1:1" x14ac:dyDescent="0.3">
      <c r="A15051"/>
    </row>
    <row r="15052" spans="1:1" x14ac:dyDescent="0.3">
      <c r="A15052"/>
    </row>
    <row r="15053" spans="1:1" x14ac:dyDescent="0.3">
      <c r="A15053"/>
    </row>
    <row r="15054" spans="1:1" x14ac:dyDescent="0.3">
      <c r="A15054"/>
    </row>
    <row r="15055" spans="1:1" x14ac:dyDescent="0.3">
      <c r="A15055"/>
    </row>
    <row r="15056" spans="1:1" x14ac:dyDescent="0.3">
      <c r="A15056"/>
    </row>
    <row r="15057" spans="1:1" x14ac:dyDescent="0.3">
      <c r="A15057"/>
    </row>
    <row r="15058" spans="1:1" x14ac:dyDescent="0.3">
      <c r="A15058"/>
    </row>
    <row r="15059" spans="1:1" x14ac:dyDescent="0.3">
      <c r="A15059"/>
    </row>
    <row r="15060" spans="1:1" x14ac:dyDescent="0.3">
      <c r="A15060"/>
    </row>
    <row r="15061" spans="1:1" x14ac:dyDescent="0.3">
      <c r="A15061"/>
    </row>
    <row r="15062" spans="1:1" x14ac:dyDescent="0.3">
      <c r="A15062"/>
    </row>
    <row r="15063" spans="1:1" x14ac:dyDescent="0.3">
      <c r="A15063"/>
    </row>
    <row r="15064" spans="1:1" x14ac:dyDescent="0.3">
      <c r="A15064"/>
    </row>
    <row r="15065" spans="1:1" x14ac:dyDescent="0.3">
      <c r="A15065"/>
    </row>
    <row r="15066" spans="1:1" x14ac:dyDescent="0.3">
      <c r="A15066"/>
    </row>
    <row r="15067" spans="1:1" x14ac:dyDescent="0.3">
      <c r="A15067"/>
    </row>
    <row r="15068" spans="1:1" x14ac:dyDescent="0.3">
      <c r="A15068"/>
    </row>
    <row r="15069" spans="1:1" x14ac:dyDescent="0.3">
      <c r="A15069"/>
    </row>
    <row r="15070" spans="1:1" x14ac:dyDescent="0.3">
      <c r="A15070"/>
    </row>
    <row r="15071" spans="1:1" x14ac:dyDescent="0.3">
      <c r="A15071"/>
    </row>
    <row r="15072" spans="1:1" x14ac:dyDescent="0.3">
      <c r="A15072"/>
    </row>
    <row r="15073" spans="1:1" x14ac:dyDescent="0.3">
      <c r="A15073"/>
    </row>
    <row r="15074" spans="1:1" x14ac:dyDescent="0.3">
      <c r="A15074"/>
    </row>
    <row r="15075" spans="1:1" x14ac:dyDescent="0.3">
      <c r="A15075"/>
    </row>
    <row r="15076" spans="1:1" x14ac:dyDescent="0.3">
      <c r="A15076"/>
    </row>
    <row r="15077" spans="1:1" x14ac:dyDescent="0.3">
      <c r="A15077"/>
    </row>
    <row r="15078" spans="1:1" x14ac:dyDescent="0.3">
      <c r="A15078"/>
    </row>
    <row r="15079" spans="1:1" x14ac:dyDescent="0.3">
      <c r="A15079"/>
    </row>
    <row r="15080" spans="1:1" x14ac:dyDescent="0.3">
      <c r="A15080"/>
    </row>
    <row r="15081" spans="1:1" x14ac:dyDescent="0.3">
      <c r="A15081"/>
    </row>
    <row r="15082" spans="1:1" x14ac:dyDescent="0.3">
      <c r="A15082"/>
    </row>
    <row r="15083" spans="1:1" x14ac:dyDescent="0.3">
      <c r="A15083"/>
    </row>
    <row r="15084" spans="1:1" x14ac:dyDescent="0.3">
      <c r="A15084"/>
    </row>
    <row r="15085" spans="1:1" x14ac:dyDescent="0.3">
      <c r="A15085"/>
    </row>
    <row r="15086" spans="1:1" x14ac:dyDescent="0.3">
      <c r="A15086"/>
    </row>
    <row r="15087" spans="1:1" x14ac:dyDescent="0.3">
      <c r="A15087"/>
    </row>
    <row r="15088" spans="1:1" x14ac:dyDescent="0.3">
      <c r="A15088"/>
    </row>
    <row r="15089" spans="1:1" x14ac:dyDescent="0.3">
      <c r="A15089"/>
    </row>
    <row r="15090" spans="1:1" x14ac:dyDescent="0.3">
      <c r="A15090"/>
    </row>
    <row r="15091" spans="1:1" x14ac:dyDescent="0.3">
      <c r="A15091"/>
    </row>
    <row r="15092" spans="1:1" x14ac:dyDescent="0.3">
      <c r="A15092"/>
    </row>
    <row r="15093" spans="1:1" x14ac:dyDescent="0.3">
      <c r="A15093"/>
    </row>
    <row r="15094" spans="1:1" x14ac:dyDescent="0.3">
      <c r="A15094"/>
    </row>
    <row r="15095" spans="1:1" x14ac:dyDescent="0.3">
      <c r="A15095"/>
    </row>
    <row r="15096" spans="1:1" x14ac:dyDescent="0.3">
      <c r="A15096"/>
    </row>
    <row r="15097" spans="1:1" x14ac:dyDescent="0.3">
      <c r="A15097"/>
    </row>
    <row r="15098" spans="1:1" x14ac:dyDescent="0.3">
      <c r="A15098"/>
    </row>
    <row r="15099" spans="1:1" x14ac:dyDescent="0.3">
      <c r="A15099"/>
    </row>
    <row r="15100" spans="1:1" x14ac:dyDescent="0.3">
      <c r="A15100"/>
    </row>
    <row r="15101" spans="1:1" x14ac:dyDescent="0.3">
      <c r="A15101"/>
    </row>
    <row r="15102" spans="1:1" x14ac:dyDescent="0.3">
      <c r="A15102"/>
    </row>
    <row r="15103" spans="1:1" x14ac:dyDescent="0.3">
      <c r="A15103"/>
    </row>
    <row r="15104" spans="1:1" x14ac:dyDescent="0.3">
      <c r="A15104"/>
    </row>
    <row r="15105" spans="1:1" x14ac:dyDescent="0.3">
      <c r="A15105"/>
    </row>
    <row r="15106" spans="1:1" x14ac:dyDescent="0.3">
      <c r="A15106"/>
    </row>
    <row r="15107" spans="1:1" x14ac:dyDescent="0.3">
      <c r="A15107"/>
    </row>
    <row r="15108" spans="1:1" x14ac:dyDescent="0.3">
      <c r="A15108"/>
    </row>
    <row r="15109" spans="1:1" x14ac:dyDescent="0.3">
      <c r="A15109"/>
    </row>
    <row r="15110" spans="1:1" x14ac:dyDescent="0.3">
      <c r="A15110"/>
    </row>
    <row r="15111" spans="1:1" x14ac:dyDescent="0.3">
      <c r="A15111"/>
    </row>
    <row r="15112" spans="1:1" x14ac:dyDescent="0.3">
      <c r="A15112"/>
    </row>
    <row r="15113" spans="1:1" x14ac:dyDescent="0.3">
      <c r="A15113"/>
    </row>
    <row r="15114" spans="1:1" x14ac:dyDescent="0.3">
      <c r="A15114"/>
    </row>
    <row r="15115" spans="1:1" x14ac:dyDescent="0.3">
      <c r="A15115"/>
    </row>
    <row r="15116" spans="1:1" x14ac:dyDescent="0.3">
      <c r="A15116"/>
    </row>
    <row r="15117" spans="1:1" x14ac:dyDescent="0.3">
      <c r="A15117"/>
    </row>
    <row r="15118" spans="1:1" x14ac:dyDescent="0.3">
      <c r="A15118"/>
    </row>
    <row r="15119" spans="1:1" x14ac:dyDescent="0.3">
      <c r="A15119"/>
    </row>
    <row r="15120" spans="1:1" x14ac:dyDescent="0.3">
      <c r="A15120"/>
    </row>
    <row r="15121" spans="1:1" x14ac:dyDescent="0.3">
      <c r="A15121"/>
    </row>
    <row r="15122" spans="1:1" x14ac:dyDescent="0.3">
      <c r="A15122"/>
    </row>
    <row r="15123" spans="1:1" x14ac:dyDescent="0.3">
      <c r="A15123"/>
    </row>
    <row r="15124" spans="1:1" x14ac:dyDescent="0.3">
      <c r="A15124"/>
    </row>
    <row r="15125" spans="1:1" x14ac:dyDescent="0.3">
      <c r="A15125"/>
    </row>
    <row r="15126" spans="1:1" x14ac:dyDescent="0.3">
      <c r="A15126"/>
    </row>
    <row r="15127" spans="1:1" x14ac:dyDescent="0.3">
      <c r="A15127"/>
    </row>
    <row r="15128" spans="1:1" x14ac:dyDescent="0.3">
      <c r="A15128"/>
    </row>
    <row r="15129" spans="1:1" x14ac:dyDescent="0.3">
      <c r="A15129"/>
    </row>
    <row r="15130" spans="1:1" x14ac:dyDescent="0.3">
      <c r="A15130"/>
    </row>
    <row r="15131" spans="1:1" x14ac:dyDescent="0.3">
      <c r="A15131"/>
    </row>
    <row r="15132" spans="1:1" x14ac:dyDescent="0.3">
      <c r="A15132"/>
    </row>
    <row r="15133" spans="1:1" x14ac:dyDescent="0.3">
      <c r="A15133"/>
    </row>
    <row r="15134" spans="1:1" x14ac:dyDescent="0.3">
      <c r="A15134"/>
    </row>
    <row r="15135" spans="1:1" x14ac:dyDescent="0.3">
      <c r="A15135"/>
    </row>
    <row r="15136" spans="1:1" x14ac:dyDescent="0.3">
      <c r="A15136"/>
    </row>
    <row r="15137" spans="1:1" x14ac:dyDescent="0.3">
      <c r="A15137"/>
    </row>
    <row r="15138" spans="1:1" x14ac:dyDescent="0.3">
      <c r="A15138"/>
    </row>
    <row r="15139" spans="1:1" x14ac:dyDescent="0.3">
      <c r="A15139"/>
    </row>
    <row r="15140" spans="1:1" x14ac:dyDescent="0.3">
      <c r="A15140"/>
    </row>
    <row r="15141" spans="1:1" x14ac:dyDescent="0.3">
      <c r="A15141"/>
    </row>
    <row r="15142" spans="1:1" x14ac:dyDescent="0.3">
      <c r="A15142"/>
    </row>
    <row r="15143" spans="1:1" x14ac:dyDescent="0.3">
      <c r="A15143"/>
    </row>
    <row r="15144" spans="1:1" x14ac:dyDescent="0.3">
      <c r="A15144"/>
    </row>
    <row r="15145" spans="1:1" x14ac:dyDescent="0.3">
      <c r="A15145"/>
    </row>
    <row r="15146" spans="1:1" x14ac:dyDescent="0.3">
      <c r="A15146"/>
    </row>
    <row r="15147" spans="1:1" x14ac:dyDescent="0.3">
      <c r="A15147"/>
    </row>
    <row r="15148" spans="1:1" x14ac:dyDescent="0.3">
      <c r="A15148"/>
    </row>
    <row r="15149" spans="1:1" x14ac:dyDescent="0.3">
      <c r="A15149"/>
    </row>
    <row r="15150" spans="1:1" x14ac:dyDescent="0.3">
      <c r="A15150"/>
    </row>
    <row r="15151" spans="1:1" x14ac:dyDescent="0.3">
      <c r="A15151"/>
    </row>
    <row r="15152" spans="1:1" x14ac:dyDescent="0.3">
      <c r="A15152"/>
    </row>
    <row r="15153" spans="1:1" x14ac:dyDescent="0.3">
      <c r="A15153"/>
    </row>
    <row r="15154" spans="1:1" x14ac:dyDescent="0.3">
      <c r="A15154"/>
    </row>
    <row r="15155" spans="1:1" x14ac:dyDescent="0.3">
      <c r="A15155"/>
    </row>
    <row r="15156" spans="1:1" x14ac:dyDescent="0.3">
      <c r="A15156"/>
    </row>
    <row r="15157" spans="1:1" x14ac:dyDescent="0.3">
      <c r="A15157"/>
    </row>
    <row r="15158" spans="1:1" x14ac:dyDescent="0.3">
      <c r="A15158"/>
    </row>
    <row r="15159" spans="1:1" x14ac:dyDescent="0.3">
      <c r="A15159"/>
    </row>
    <row r="15160" spans="1:1" x14ac:dyDescent="0.3">
      <c r="A15160"/>
    </row>
    <row r="15161" spans="1:1" x14ac:dyDescent="0.3">
      <c r="A15161"/>
    </row>
    <row r="15162" spans="1:1" x14ac:dyDescent="0.3">
      <c r="A15162"/>
    </row>
    <row r="15163" spans="1:1" x14ac:dyDescent="0.3">
      <c r="A15163"/>
    </row>
    <row r="15164" spans="1:1" x14ac:dyDescent="0.3">
      <c r="A15164"/>
    </row>
    <row r="15165" spans="1:1" x14ac:dyDescent="0.3">
      <c r="A15165"/>
    </row>
    <row r="15166" spans="1:1" x14ac:dyDescent="0.3">
      <c r="A15166"/>
    </row>
    <row r="15167" spans="1:1" x14ac:dyDescent="0.3">
      <c r="A15167"/>
    </row>
    <row r="15168" spans="1:1" x14ac:dyDescent="0.3">
      <c r="A15168"/>
    </row>
    <row r="15169" spans="1:1" x14ac:dyDescent="0.3">
      <c r="A15169"/>
    </row>
    <row r="15170" spans="1:1" x14ac:dyDescent="0.3">
      <c r="A15170"/>
    </row>
    <row r="15171" spans="1:1" x14ac:dyDescent="0.3">
      <c r="A15171"/>
    </row>
    <row r="15172" spans="1:1" x14ac:dyDescent="0.3">
      <c r="A15172"/>
    </row>
    <row r="15173" spans="1:1" x14ac:dyDescent="0.3">
      <c r="A15173"/>
    </row>
    <row r="15174" spans="1:1" x14ac:dyDescent="0.3">
      <c r="A15174"/>
    </row>
    <row r="15175" spans="1:1" x14ac:dyDescent="0.3">
      <c r="A15175"/>
    </row>
    <row r="15176" spans="1:1" x14ac:dyDescent="0.3">
      <c r="A15176"/>
    </row>
    <row r="15177" spans="1:1" x14ac:dyDescent="0.3">
      <c r="A15177"/>
    </row>
    <row r="15178" spans="1:1" x14ac:dyDescent="0.3">
      <c r="A15178"/>
    </row>
    <row r="15179" spans="1:1" x14ac:dyDescent="0.3">
      <c r="A15179"/>
    </row>
    <row r="15180" spans="1:1" x14ac:dyDescent="0.3">
      <c r="A15180"/>
    </row>
    <row r="15181" spans="1:1" x14ac:dyDescent="0.3">
      <c r="A15181"/>
    </row>
    <row r="15182" spans="1:1" x14ac:dyDescent="0.3">
      <c r="A15182"/>
    </row>
    <row r="15183" spans="1:1" x14ac:dyDescent="0.3">
      <c r="A15183"/>
    </row>
    <row r="15184" spans="1:1" x14ac:dyDescent="0.3">
      <c r="A15184"/>
    </row>
    <row r="15185" spans="1:1" x14ac:dyDescent="0.3">
      <c r="A15185"/>
    </row>
    <row r="15186" spans="1:1" x14ac:dyDescent="0.3">
      <c r="A15186"/>
    </row>
    <row r="15187" spans="1:1" x14ac:dyDescent="0.3">
      <c r="A15187"/>
    </row>
    <row r="15188" spans="1:1" x14ac:dyDescent="0.3">
      <c r="A15188"/>
    </row>
    <row r="15189" spans="1:1" x14ac:dyDescent="0.3">
      <c r="A15189"/>
    </row>
    <row r="15190" spans="1:1" x14ac:dyDescent="0.3">
      <c r="A15190"/>
    </row>
    <row r="15191" spans="1:1" x14ac:dyDescent="0.3">
      <c r="A15191"/>
    </row>
    <row r="15192" spans="1:1" x14ac:dyDescent="0.3">
      <c r="A15192"/>
    </row>
    <row r="15193" spans="1:1" x14ac:dyDescent="0.3">
      <c r="A15193"/>
    </row>
    <row r="15194" spans="1:1" x14ac:dyDescent="0.3">
      <c r="A15194"/>
    </row>
    <row r="15195" spans="1:1" x14ac:dyDescent="0.3">
      <c r="A15195"/>
    </row>
    <row r="15196" spans="1:1" x14ac:dyDescent="0.3">
      <c r="A15196"/>
    </row>
    <row r="15197" spans="1:1" x14ac:dyDescent="0.3">
      <c r="A15197"/>
    </row>
    <row r="15198" spans="1:1" x14ac:dyDescent="0.3">
      <c r="A15198"/>
    </row>
    <row r="15199" spans="1:1" x14ac:dyDescent="0.3">
      <c r="A15199"/>
    </row>
    <row r="15200" spans="1:1" x14ac:dyDescent="0.3">
      <c r="A15200"/>
    </row>
    <row r="15201" spans="1:1" x14ac:dyDescent="0.3">
      <c r="A15201"/>
    </row>
    <row r="15202" spans="1:1" x14ac:dyDescent="0.3">
      <c r="A15202"/>
    </row>
    <row r="15203" spans="1:1" x14ac:dyDescent="0.3">
      <c r="A15203"/>
    </row>
    <row r="15204" spans="1:1" x14ac:dyDescent="0.3">
      <c r="A15204"/>
    </row>
    <row r="15205" spans="1:1" x14ac:dyDescent="0.3">
      <c r="A15205"/>
    </row>
    <row r="15206" spans="1:1" x14ac:dyDescent="0.3">
      <c r="A15206"/>
    </row>
    <row r="15207" spans="1:1" x14ac:dyDescent="0.3">
      <c r="A15207"/>
    </row>
    <row r="15208" spans="1:1" x14ac:dyDescent="0.3">
      <c r="A15208"/>
    </row>
    <row r="15209" spans="1:1" x14ac:dyDescent="0.3">
      <c r="A15209"/>
    </row>
    <row r="15210" spans="1:1" x14ac:dyDescent="0.3">
      <c r="A15210"/>
    </row>
    <row r="15211" spans="1:1" x14ac:dyDescent="0.3">
      <c r="A15211"/>
    </row>
    <row r="15212" spans="1:1" x14ac:dyDescent="0.3">
      <c r="A15212"/>
    </row>
    <row r="15213" spans="1:1" x14ac:dyDescent="0.3">
      <c r="A15213"/>
    </row>
    <row r="15214" spans="1:1" x14ac:dyDescent="0.3">
      <c r="A15214"/>
    </row>
    <row r="15215" spans="1:1" x14ac:dyDescent="0.3">
      <c r="A15215"/>
    </row>
    <row r="15216" spans="1:1" x14ac:dyDescent="0.3">
      <c r="A15216"/>
    </row>
    <row r="15217" spans="1:1" x14ac:dyDescent="0.3">
      <c r="A15217"/>
    </row>
    <row r="15218" spans="1:1" x14ac:dyDescent="0.3">
      <c r="A15218"/>
    </row>
    <row r="15219" spans="1:1" x14ac:dyDescent="0.3">
      <c r="A15219"/>
    </row>
    <row r="15220" spans="1:1" x14ac:dyDescent="0.3">
      <c r="A15220"/>
    </row>
    <row r="15221" spans="1:1" x14ac:dyDescent="0.3">
      <c r="A15221"/>
    </row>
    <row r="15222" spans="1:1" x14ac:dyDescent="0.3">
      <c r="A15222"/>
    </row>
    <row r="15223" spans="1:1" x14ac:dyDescent="0.3">
      <c r="A15223"/>
    </row>
    <row r="15224" spans="1:1" x14ac:dyDescent="0.3">
      <c r="A15224"/>
    </row>
    <row r="15225" spans="1:1" x14ac:dyDescent="0.3">
      <c r="A15225"/>
    </row>
    <row r="15226" spans="1:1" x14ac:dyDescent="0.3">
      <c r="A15226"/>
    </row>
    <row r="15227" spans="1:1" x14ac:dyDescent="0.3">
      <c r="A15227"/>
    </row>
    <row r="15228" spans="1:1" x14ac:dyDescent="0.3">
      <c r="A15228"/>
    </row>
    <row r="15229" spans="1:1" x14ac:dyDescent="0.3">
      <c r="A15229"/>
    </row>
    <row r="15230" spans="1:1" x14ac:dyDescent="0.3">
      <c r="A15230"/>
    </row>
    <row r="15231" spans="1:1" x14ac:dyDescent="0.3">
      <c r="A15231"/>
    </row>
    <row r="15232" spans="1:1" x14ac:dyDescent="0.3">
      <c r="A15232"/>
    </row>
    <row r="15233" spans="1:1" x14ac:dyDescent="0.3">
      <c r="A15233"/>
    </row>
    <row r="15234" spans="1:1" x14ac:dyDescent="0.3">
      <c r="A15234"/>
    </row>
    <row r="15235" spans="1:1" x14ac:dyDescent="0.3">
      <c r="A15235"/>
    </row>
    <row r="15236" spans="1:1" x14ac:dyDescent="0.3">
      <c r="A15236"/>
    </row>
    <row r="15237" spans="1:1" x14ac:dyDescent="0.3">
      <c r="A15237"/>
    </row>
    <row r="15238" spans="1:1" x14ac:dyDescent="0.3">
      <c r="A15238"/>
    </row>
    <row r="15239" spans="1:1" x14ac:dyDescent="0.3">
      <c r="A15239"/>
    </row>
    <row r="15240" spans="1:1" x14ac:dyDescent="0.3">
      <c r="A15240"/>
    </row>
    <row r="15241" spans="1:1" x14ac:dyDescent="0.3">
      <c r="A15241"/>
    </row>
    <row r="15242" spans="1:1" x14ac:dyDescent="0.3">
      <c r="A15242"/>
    </row>
    <row r="15243" spans="1:1" x14ac:dyDescent="0.3">
      <c r="A15243"/>
    </row>
    <row r="15244" spans="1:1" x14ac:dyDescent="0.3">
      <c r="A15244"/>
    </row>
    <row r="15245" spans="1:1" x14ac:dyDescent="0.3">
      <c r="A15245"/>
    </row>
    <row r="15246" spans="1:1" x14ac:dyDescent="0.3">
      <c r="A15246"/>
    </row>
    <row r="15247" spans="1:1" x14ac:dyDescent="0.3">
      <c r="A15247"/>
    </row>
    <row r="15248" spans="1:1" x14ac:dyDescent="0.3">
      <c r="A15248"/>
    </row>
    <row r="15249" spans="1:1" x14ac:dyDescent="0.3">
      <c r="A15249"/>
    </row>
    <row r="15250" spans="1:1" x14ac:dyDescent="0.3">
      <c r="A15250"/>
    </row>
    <row r="15251" spans="1:1" x14ac:dyDescent="0.3">
      <c r="A15251"/>
    </row>
    <row r="15252" spans="1:1" x14ac:dyDescent="0.3">
      <c r="A15252"/>
    </row>
    <row r="15253" spans="1:1" x14ac:dyDescent="0.3">
      <c r="A15253"/>
    </row>
    <row r="15254" spans="1:1" x14ac:dyDescent="0.3">
      <c r="A15254"/>
    </row>
    <row r="15255" spans="1:1" x14ac:dyDescent="0.3">
      <c r="A15255"/>
    </row>
    <row r="15256" spans="1:1" x14ac:dyDescent="0.3">
      <c r="A15256"/>
    </row>
    <row r="15257" spans="1:1" x14ac:dyDescent="0.3">
      <c r="A15257"/>
    </row>
    <row r="15258" spans="1:1" x14ac:dyDescent="0.3">
      <c r="A15258"/>
    </row>
    <row r="15259" spans="1:1" x14ac:dyDescent="0.3">
      <c r="A15259"/>
    </row>
    <row r="15260" spans="1:1" x14ac:dyDescent="0.3">
      <c r="A15260"/>
    </row>
    <row r="15261" spans="1:1" x14ac:dyDescent="0.3">
      <c r="A15261"/>
    </row>
    <row r="15262" spans="1:1" x14ac:dyDescent="0.3">
      <c r="A15262"/>
    </row>
    <row r="15263" spans="1:1" x14ac:dyDescent="0.3">
      <c r="A15263"/>
    </row>
    <row r="15264" spans="1:1" x14ac:dyDescent="0.3">
      <c r="A15264"/>
    </row>
    <row r="15265" spans="1:1" x14ac:dyDescent="0.3">
      <c r="A15265"/>
    </row>
    <row r="15266" spans="1:1" x14ac:dyDescent="0.3">
      <c r="A15266"/>
    </row>
    <row r="15267" spans="1:1" x14ac:dyDescent="0.3">
      <c r="A15267"/>
    </row>
    <row r="15268" spans="1:1" x14ac:dyDescent="0.3">
      <c r="A15268"/>
    </row>
    <row r="15269" spans="1:1" x14ac:dyDescent="0.3">
      <c r="A15269"/>
    </row>
    <row r="15270" spans="1:1" x14ac:dyDescent="0.3">
      <c r="A15270"/>
    </row>
    <row r="15271" spans="1:1" x14ac:dyDescent="0.3">
      <c r="A15271"/>
    </row>
    <row r="15272" spans="1:1" x14ac:dyDescent="0.3">
      <c r="A15272"/>
    </row>
    <row r="15273" spans="1:1" x14ac:dyDescent="0.3">
      <c r="A15273"/>
    </row>
    <row r="15274" spans="1:1" x14ac:dyDescent="0.3">
      <c r="A15274"/>
    </row>
    <row r="15275" spans="1:1" x14ac:dyDescent="0.3">
      <c r="A15275"/>
    </row>
    <row r="15276" spans="1:1" x14ac:dyDescent="0.3">
      <c r="A15276"/>
    </row>
    <row r="15277" spans="1:1" x14ac:dyDescent="0.3">
      <c r="A15277"/>
    </row>
    <row r="15278" spans="1:1" x14ac:dyDescent="0.3">
      <c r="A15278"/>
    </row>
    <row r="15279" spans="1:1" x14ac:dyDescent="0.3">
      <c r="A15279"/>
    </row>
    <row r="15280" spans="1:1" x14ac:dyDescent="0.3">
      <c r="A15280"/>
    </row>
    <row r="15281" spans="1:1" x14ac:dyDescent="0.3">
      <c r="A15281"/>
    </row>
    <row r="15282" spans="1:1" x14ac:dyDescent="0.3">
      <c r="A15282"/>
    </row>
    <row r="15283" spans="1:1" x14ac:dyDescent="0.3">
      <c r="A15283"/>
    </row>
    <row r="15284" spans="1:1" x14ac:dyDescent="0.3">
      <c r="A15284"/>
    </row>
    <row r="15285" spans="1:1" x14ac:dyDescent="0.3">
      <c r="A15285"/>
    </row>
    <row r="15286" spans="1:1" x14ac:dyDescent="0.3">
      <c r="A15286"/>
    </row>
    <row r="15287" spans="1:1" x14ac:dyDescent="0.3">
      <c r="A15287"/>
    </row>
    <row r="15288" spans="1:1" x14ac:dyDescent="0.3">
      <c r="A15288"/>
    </row>
    <row r="15289" spans="1:1" x14ac:dyDescent="0.3">
      <c r="A15289"/>
    </row>
    <row r="15290" spans="1:1" x14ac:dyDescent="0.3">
      <c r="A15290"/>
    </row>
    <row r="15291" spans="1:1" x14ac:dyDescent="0.3">
      <c r="A15291"/>
    </row>
    <row r="15292" spans="1:1" x14ac:dyDescent="0.3">
      <c r="A15292"/>
    </row>
    <row r="15293" spans="1:1" x14ac:dyDescent="0.3">
      <c r="A15293"/>
    </row>
    <row r="15294" spans="1:1" x14ac:dyDescent="0.3">
      <c r="A15294"/>
    </row>
    <row r="15295" spans="1:1" x14ac:dyDescent="0.3">
      <c r="A15295"/>
    </row>
    <row r="15296" spans="1:1" x14ac:dyDescent="0.3">
      <c r="A15296"/>
    </row>
    <row r="15297" spans="1:1" x14ac:dyDescent="0.3">
      <c r="A15297"/>
    </row>
    <row r="15298" spans="1:1" x14ac:dyDescent="0.3">
      <c r="A15298"/>
    </row>
    <row r="15299" spans="1:1" x14ac:dyDescent="0.3">
      <c r="A15299"/>
    </row>
    <row r="15300" spans="1:1" x14ac:dyDescent="0.3">
      <c r="A15300"/>
    </row>
    <row r="15301" spans="1:1" x14ac:dyDescent="0.3">
      <c r="A15301"/>
    </row>
    <row r="15302" spans="1:1" x14ac:dyDescent="0.3">
      <c r="A15302"/>
    </row>
    <row r="15303" spans="1:1" x14ac:dyDescent="0.3">
      <c r="A15303"/>
    </row>
    <row r="15304" spans="1:1" x14ac:dyDescent="0.3">
      <c r="A15304"/>
    </row>
    <row r="15305" spans="1:1" x14ac:dyDescent="0.3">
      <c r="A15305"/>
    </row>
    <row r="15306" spans="1:1" x14ac:dyDescent="0.3">
      <c r="A15306"/>
    </row>
    <row r="15307" spans="1:1" x14ac:dyDescent="0.3">
      <c r="A15307"/>
    </row>
    <row r="15308" spans="1:1" x14ac:dyDescent="0.3">
      <c r="A15308"/>
    </row>
    <row r="15309" spans="1:1" x14ac:dyDescent="0.3">
      <c r="A15309"/>
    </row>
    <row r="15310" spans="1:1" x14ac:dyDescent="0.3">
      <c r="A15310"/>
    </row>
    <row r="15311" spans="1:1" x14ac:dyDescent="0.3">
      <c r="A15311"/>
    </row>
    <row r="15312" spans="1:1" x14ac:dyDescent="0.3">
      <c r="A15312"/>
    </row>
    <row r="15313" spans="1:1" x14ac:dyDescent="0.3">
      <c r="A15313"/>
    </row>
    <row r="15314" spans="1:1" x14ac:dyDescent="0.3">
      <c r="A15314"/>
    </row>
    <row r="15315" spans="1:1" x14ac:dyDescent="0.3">
      <c r="A15315"/>
    </row>
    <row r="15316" spans="1:1" x14ac:dyDescent="0.3">
      <c r="A15316"/>
    </row>
    <row r="15317" spans="1:1" x14ac:dyDescent="0.3">
      <c r="A15317"/>
    </row>
    <row r="15318" spans="1:1" x14ac:dyDescent="0.3">
      <c r="A15318"/>
    </row>
    <row r="15319" spans="1:1" x14ac:dyDescent="0.3">
      <c r="A15319"/>
    </row>
    <row r="15320" spans="1:1" x14ac:dyDescent="0.3">
      <c r="A15320"/>
    </row>
    <row r="15321" spans="1:1" x14ac:dyDescent="0.3">
      <c r="A15321"/>
    </row>
    <row r="15322" spans="1:1" x14ac:dyDescent="0.3">
      <c r="A15322"/>
    </row>
    <row r="15323" spans="1:1" x14ac:dyDescent="0.3">
      <c r="A15323"/>
    </row>
    <row r="15324" spans="1:1" x14ac:dyDescent="0.3">
      <c r="A15324"/>
    </row>
    <row r="15325" spans="1:1" x14ac:dyDescent="0.3">
      <c r="A15325"/>
    </row>
    <row r="15326" spans="1:1" x14ac:dyDescent="0.3">
      <c r="A15326"/>
    </row>
    <row r="15327" spans="1:1" x14ac:dyDescent="0.3">
      <c r="A15327"/>
    </row>
    <row r="15328" spans="1:1" x14ac:dyDescent="0.3">
      <c r="A15328"/>
    </row>
    <row r="15329" spans="1:1" x14ac:dyDescent="0.3">
      <c r="A15329"/>
    </row>
    <row r="15330" spans="1:1" x14ac:dyDescent="0.3">
      <c r="A15330"/>
    </row>
    <row r="15331" spans="1:1" x14ac:dyDescent="0.3">
      <c r="A15331"/>
    </row>
    <row r="15332" spans="1:1" x14ac:dyDescent="0.3">
      <c r="A15332"/>
    </row>
    <row r="15333" spans="1:1" x14ac:dyDescent="0.3">
      <c r="A15333"/>
    </row>
    <row r="15334" spans="1:1" x14ac:dyDescent="0.3">
      <c r="A15334"/>
    </row>
    <row r="15335" spans="1:1" x14ac:dyDescent="0.3">
      <c r="A15335"/>
    </row>
    <row r="15336" spans="1:1" x14ac:dyDescent="0.3">
      <c r="A15336"/>
    </row>
    <row r="15337" spans="1:1" x14ac:dyDescent="0.3">
      <c r="A15337"/>
    </row>
    <row r="15338" spans="1:1" x14ac:dyDescent="0.3">
      <c r="A15338"/>
    </row>
    <row r="15339" spans="1:1" x14ac:dyDescent="0.3">
      <c r="A15339"/>
    </row>
    <row r="15340" spans="1:1" x14ac:dyDescent="0.3">
      <c r="A15340"/>
    </row>
    <row r="15341" spans="1:1" x14ac:dyDescent="0.3">
      <c r="A15341"/>
    </row>
    <row r="15342" spans="1:1" x14ac:dyDescent="0.3">
      <c r="A15342"/>
    </row>
    <row r="15343" spans="1:1" x14ac:dyDescent="0.3">
      <c r="A15343"/>
    </row>
    <row r="15344" spans="1:1" x14ac:dyDescent="0.3">
      <c r="A15344"/>
    </row>
    <row r="15345" spans="1:1" x14ac:dyDescent="0.3">
      <c r="A15345"/>
    </row>
    <row r="15346" spans="1:1" x14ac:dyDescent="0.3">
      <c r="A15346"/>
    </row>
    <row r="15347" spans="1:1" x14ac:dyDescent="0.3">
      <c r="A15347"/>
    </row>
    <row r="15348" spans="1:1" x14ac:dyDescent="0.3">
      <c r="A15348"/>
    </row>
    <row r="15349" spans="1:1" x14ac:dyDescent="0.3">
      <c r="A15349"/>
    </row>
    <row r="15350" spans="1:1" x14ac:dyDescent="0.3">
      <c r="A15350"/>
    </row>
    <row r="15351" spans="1:1" x14ac:dyDescent="0.3">
      <c r="A15351"/>
    </row>
    <row r="15352" spans="1:1" x14ac:dyDescent="0.3">
      <c r="A15352"/>
    </row>
    <row r="15353" spans="1:1" x14ac:dyDescent="0.3">
      <c r="A15353"/>
    </row>
    <row r="15354" spans="1:1" x14ac:dyDescent="0.3">
      <c r="A15354"/>
    </row>
    <row r="15355" spans="1:1" x14ac:dyDescent="0.3">
      <c r="A15355"/>
    </row>
    <row r="15356" spans="1:1" x14ac:dyDescent="0.3">
      <c r="A15356"/>
    </row>
    <row r="15357" spans="1:1" x14ac:dyDescent="0.3">
      <c r="A15357"/>
    </row>
    <row r="15358" spans="1:1" x14ac:dyDescent="0.3">
      <c r="A15358"/>
    </row>
    <row r="15359" spans="1:1" x14ac:dyDescent="0.3">
      <c r="A15359"/>
    </row>
    <row r="15360" spans="1:1" x14ac:dyDescent="0.3">
      <c r="A15360"/>
    </row>
    <row r="15361" spans="1:1" x14ac:dyDescent="0.3">
      <c r="A15361"/>
    </row>
    <row r="15362" spans="1:1" x14ac:dyDescent="0.3">
      <c r="A15362"/>
    </row>
    <row r="15363" spans="1:1" x14ac:dyDescent="0.3">
      <c r="A15363"/>
    </row>
    <row r="15364" spans="1:1" x14ac:dyDescent="0.3">
      <c r="A15364"/>
    </row>
    <row r="15365" spans="1:1" x14ac:dyDescent="0.3">
      <c r="A15365"/>
    </row>
    <row r="15366" spans="1:1" x14ac:dyDescent="0.3">
      <c r="A15366"/>
    </row>
    <row r="15367" spans="1:1" x14ac:dyDescent="0.3">
      <c r="A15367"/>
    </row>
    <row r="15368" spans="1:1" x14ac:dyDescent="0.3">
      <c r="A15368"/>
    </row>
    <row r="15369" spans="1:1" x14ac:dyDescent="0.3">
      <c r="A15369"/>
    </row>
    <row r="15370" spans="1:1" x14ac:dyDescent="0.3">
      <c r="A15370"/>
    </row>
    <row r="15371" spans="1:1" x14ac:dyDescent="0.3">
      <c r="A15371"/>
    </row>
    <row r="15372" spans="1:1" x14ac:dyDescent="0.3">
      <c r="A15372"/>
    </row>
    <row r="15373" spans="1:1" x14ac:dyDescent="0.3">
      <c r="A15373"/>
    </row>
    <row r="15374" spans="1:1" x14ac:dyDescent="0.3">
      <c r="A15374"/>
    </row>
    <row r="15375" spans="1:1" x14ac:dyDescent="0.3">
      <c r="A15375"/>
    </row>
    <row r="15376" spans="1:1" x14ac:dyDescent="0.3">
      <c r="A15376"/>
    </row>
    <row r="15377" spans="1:1" x14ac:dyDescent="0.3">
      <c r="A15377"/>
    </row>
    <row r="15378" spans="1:1" x14ac:dyDescent="0.3">
      <c r="A15378"/>
    </row>
    <row r="15379" spans="1:1" x14ac:dyDescent="0.3">
      <c r="A15379"/>
    </row>
    <row r="15380" spans="1:1" x14ac:dyDescent="0.3">
      <c r="A15380"/>
    </row>
    <row r="15381" spans="1:1" x14ac:dyDescent="0.3">
      <c r="A15381"/>
    </row>
    <row r="15382" spans="1:1" x14ac:dyDescent="0.3">
      <c r="A15382"/>
    </row>
    <row r="15383" spans="1:1" x14ac:dyDescent="0.3">
      <c r="A15383"/>
    </row>
    <row r="15384" spans="1:1" x14ac:dyDescent="0.3">
      <c r="A15384"/>
    </row>
    <row r="15385" spans="1:1" x14ac:dyDescent="0.3">
      <c r="A15385"/>
    </row>
    <row r="15386" spans="1:1" x14ac:dyDescent="0.3">
      <c r="A15386"/>
    </row>
    <row r="15387" spans="1:1" x14ac:dyDescent="0.3">
      <c r="A15387"/>
    </row>
    <row r="15388" spans="1:1" x14ac:dyDescent="0.3">
      <c r="A15388"/>
    </row>
    <row r="15389" spans="1:1" x14ac:dyDescent="0.3">
      <c r="A15389"/>
    </row>
    <row r="15390" spans="1:1" x14ac:dyDescent="0.3">
      <c r="A15390"/>
    </row>
    <row r="15391" spans="1:1" x14ac:dyDescent="0.3">
      <c r="A15391"/>
    </row>
    <row r="15392" spans="1:1" x14ac:dyDescent="0.3">
      <c r="A15392"/>
    </row>
    <row r="15393" spans="1:1" x14ac:dyDescent="0.3">
      <c r="A15393"/>
    </row>
    <row r="15394" spans="1:1" x14ac:dyDescent="0.3">
      <c r="A15394"/>
    </row>
    <row r="15395" spans="1:1" x14ac:dyDescent="0.3">
      <c r="A15395"/>
    </row>
    <row r="15396" spans="1:1" x14ac:dyDescent="0.3">
      <c r="A15396"/>
    </row>
    <row r="15397" spans="1:1" x14ac:dyDescent="0.3">
      <c r="A15397"/>
    </row>
    <row r="15398" spans="1:1" x14ac:dyDescent="0.3">
      <c r="A15398"/>
    </row>
    <row r="15399" spans="1:1" x14ac:dyDescent="0.3">
      <c r="A15399"/>
    </row>
    <row r="15400" spans="1:1" x14ac:dyDescent="0.3">
      <c r="A15400"/>
    </row>
    <row r="15401" spans="1:1" x14ac:dyDescent="0.3">
      <c r="A15401"/>
    </row>
    <row r="15402" spans="1:1" x14ac:dyDescent="0.3">
      <c r="A15402"/>
    </row>
    <row r="15403" spans="1:1" x14ac:dyDescent="0.3">
      <c r="A15403"/>
    </row>
    <row r="15404" spans="1:1" x14ac:dyDescent="0.3">
      <c r="A15404"/>
    </row>
    <row r="15405" spans="1:1" x14ac:dyDescent="0.3">
      <c r="A15405"/>
    </row>
    <row r="15406" spans="1:1" x14ac:dyDescent="0.3">
      <c r="A15406"/>
    </row>
    <row r="15407" spans="1:1" x14ac:dyDescent="0.3">
      <c r="A15407"/>
    </row>
    <row r="15408" spans="1:1" x14ac:dyDescent="0.3">
      <c r="A15408"/>
    </row>
    <row r="15409" spans="1:1" x14ac:dyDescent="0.3">
      <c r="A15409"/>
    </row>
    <row r="15410" spans="1:1" x14ac:dyDescent="0.3">
      <c r="A15410"/>
    </row>
    <row r="15411" spans="1:1" x14ac:dyDescent="0.3">
      <c r="A15411"/>
    </row>
    <row r="15412" spans="1:1" x14ac:dyDescent="0.3">
      <c r="A15412"/>
    </row>
    <row r="15413" spans="1:1" x14ac:dyDescent="0.3">
      <c r="A15413"/>
    </row>
    <row r="15414" spans="1:1" x14ac:dyDescent="0.3">
      <c r="A15414"/>
    </row>
    <row r="15415" spans="1:1" x14ac:dyDescent="0.3">
      <c r="A15415"/>
    </row>
    <row r="15416" spans="1:1" x14ac:dyDescent="0.3">
      <c r="A15416"/>
    </row>
    <row r="15417" spans="1:1" x14ac:dyDescent="0.3">
      <c r="A15417"/>
    </row>
    <row r="15418" spans="1:1" x14ac:dyDescent="0.3">
      <c r="A15418"/>
    </row>
    <row r="15419" spans="1:1" x14ac:dyDescent="0.3">
      <c r="A15419"/>
    </row>
    <row r="15420" spans="1:1" x14ac:dyDescent="0.3">
      <c r="A15420"/>
    </row>
    <row r="15421" spans="1:1" x14ac:dyDescent="0.3">
      <c r="A15421"/>
    </row>
    <row r="15422" spans="1:1" x14ac:dyDescent="0.3">
      <c r="A15422"/>
    </row>
    <row r="15423" spans="1:1" x14ac:dyDescent="0.3">
      <c r="A15423"/>
    </row>
    <row r="15424" spans="1:1" x14ac:dyDescent="0.3">
      <c r="A15424"/>
    </row>
    <row r="15425" spans="1:1" x14ac:dyDescent="0.3">
      <c r="A15425"/>
    </row>
    <row r="15426" spans="1:1" x14ac:dyDescent="0.3">
      <c r="A15426"/>
    </row>
    <row r="15427" spans="1:1" x14ac:dyDescent="0.3">
      <c r="A15427"/>
    </row>
    <row r="15428" spans="1:1" x14ac:dyDescent="0.3">
      <c r="A15428"/>
    </row>
    <row r="15429" spans="1:1" x14ac:dyDescent="0.3">
      <c r="A15429"/>
    </row>
    <row r="15430" spans="1:1" x14ac:dyDescent="0.3">
      <c r="A15430"/>
    </row>
    <row r="15431" spans="1:1" x14ac:dyDescent="0.3">
      <c r="A15431"/>
    </row>
    <row r="15432" spans="1:1" x14ac:dyDescent="0.3">
      <c r="A15432"/>
    </row>
    <row r="15433" spans="1:1" x14ac:dyDescent="0.3">
      <c r="A15433"/>
    </row>
    <row r="15434" spans="1:1" x14ac:dyDescent="0.3">
      <c r="A15434"/>
    </row>
    <row r="15435" spans="1:1" x14ac:dyDescent="0.3">
      <c r="A15435"/>
    </row>
    <row r="15436" spans="1:1" x14ac:dyDescent="0.3">
      <c r="A15436"/>
    </row>
    <row r="15437" spans="1:1" x14ac:dyDescent="0.3">
      <c r="A15437"/>
    </row>
    <row r="15438" spans="1:1" x14ac:dyDescent="0.3">
      <c r="A15438"/>
    </row>
    <row r="15439" spans="1:1" x14ac:dyDescent="0.3">
      <c r="A15439"/>
    </row>
    <row r="15440" spans="1:1" x14ac:dyDescent="0.3">
      <c r="A15440"/>
    </row>
    <row r="15441" spans="1:1" x14ac:dyDescent="0.3">
      <c r="A15441"/>
    </row>
    <row r="15442" spans="1:1" x14ac:dyDescent="0.3">
      <c r="A15442"/>
    </row>
    <row r="15443" spans="1:1" x14ac:dyDescent="0.3">
      <c r="A15443"/>
    </row>
    <row r="15444" spans="1:1" x14ac:dyDescent="0.3">
      <c r="A15444"/>
    </row>
    <row r="15445" spans="1:1" x14ac:dyDescent="0.3">
      <c r="A15445"/>
    </row>
    <row r="15446" spans="1:1" x14ac:dyDescent="0.3">
      <c r="A15446"/>
    </row>
    <row r="15447" spans="1:1" x14ac:dyDescent="0.3">
      <c r="A15447"/>
    </row>
    <row r="15448" spans="1:1" x14ac:dyDescent="0.3">
      <c r="A15448"/>
    </row>
    <row r="15449" spans="1:1" x14ac:dyDescent="0.3">
      <c r="A15449"/>
    </row>
    <row r="15450" spans="1:1" x14ac:dyDescent="0.3">
      <c r="A15450"/>
    </row>
    <row r="15451" spans="1:1" x14ac:dyDescent="0.3">
      <c r="A15451"/>
    </row>
    <row r="15452" spans="1:1" x14ac:dyDescent="0.3">
      <c r="A15452"/>
    </row>
    <row r="15453" spans="1:1" x14ac:dyDescent="0.3">
      <c r="A15453"/>
    </row>
    <row r="15454" spans="1:1" x14ac:dyDescent="0.3">
      <c r="A15454"/>
    </row>
    <row r="15455" spans="1:1" x14ac:dyDescent="0.3">
      <c r="A15455"/>
    </row>
    <row r="15456" spans="1:1" x14ac:dyDescent="0.3">
      <c r="A15456"/>
    </row>
    <row r="15457" spans="1:1" x14ac:dyDescent="0.3">
      <c r="A15457"/>
    </row>
    <row r="15458" spans="1:1" x14ac:dyDescent="0.3">
      <c r="A15458"/>
    </row>
    <row r="15459" spans="1:1" x14ac:dyDescent="0.3">
      <c r="A15459"/>
    </row>
    <row r="15460" spans="1:1" x14ac:dyDescent="0.3">
      <c r="A15460"/>
    </row>
    <row r="15461" spans="1:1" x14ac:dyDescent="0.3">
      <c r="A15461"/>
    </row>
    <row r="15462" spans="1:1" x14ac:dyDescent="0.3">
      <c r="A15462"/>
    </row>
    <row r="15463" spans="1:1" x14ac:dyDescent="0.3">
      <c r="A15463"/>
    </row>
    <row r="15464" spans="1:1" x14ac:dyDescent="0.3">
      <c r="A15464"/>
    </row>
    <row r="15465" spans="1:1" x14ac:dyDescent="0.3">
      <c r="A15465"/>
    </row>
    <row r="15466" spans="1:1" x14ac:dyDescent="0.3">
      <c r="A15466"/>
    </row>
    <row r="15467" spans="1:1" x14ac:dyDescent="0.3">
      <c r="A15467"/>
    </row>
    <row r="15468" spans="1:1" x14ac:dyDescent="0.3">
      <c r="A15468"/>
    </row>
    <row r="15469" spans="1:1" x14ac:dyDescent="0.3">
      <c r="A15469"/>
    </row>
    <row r="15470" spans="1:1" x14ac:dyDescent="0.3">
      <c r="A15470"/>
    </row>
    <row r="15471" spans="1:1" x14ac:dyDescent="0.3">
      <c r="A15471"/>
    </row>
    <row r="15472" spans="1:1" x14ac:dyDescent="0.3">
      <c r="A15472"/>
    </row>
    <row r="15473" spans="1:1" x14ac:dyDescent="0.3">
      <c r="A15473"/>
    </row>
    <row r="15474" spans="1:1" x14ac:dyDescent="0.3">
      <c r="A15474"/>
    </row>
    <row r="15475" spans="1:1" x14ac:dyDescent="0.3">
      <c r="A15475"/>
    </row>
    <row r="15476" spans="1:1" x14ac:dyDescent="0.3">
      <c r="A15476"/>
    </row>
    <row r="15477" spans="1:1" x14ac:dyDescent="0.3">
      <c r="A15477"/>
    </row>
    <row r="15478" spans="1:1" x14ac:dyDescent="0.3">
      <c r="A15478"/>
    </row>
    <row r="15479" spans="1:1" x14ac:dyDescent="0.3">
      <c r="A15479"/>
    </row>
    <row r="15480" spans="1:1" x14ac:dyDescent="0.3">
      <c r="A15480"/>
    </row>
    <row r="15481" spans="1:1" x14ac:dyDescent="0.3">
      <c r="A15481"/>
    </row>
    <row r="15482" spans="1:1" x14ac:dyDescent="0.3">
      <c r="A15482"/>
    </row>
    <row r="15483" spans="1:1" x14ac:dyDescent="0.3">
      <c r="A15483"/>
    </row>
    <row r="15484" spans="1:1" x14ac:dyDescent="0.3">
      <c r="A15484"/>
    </row>
    <row r="15485" spans="1:1" x14ac:dyDescent="0.3">
      <c r="A15485"/>
    </row>
    <row r="15486" spans="1:1" x14ac:dyDescent="0.3">
      <c r="A15486"/>
    </row>
    <row r="15487" spans="1:1" x14ac:dyDescent="0.3">
      <c r="A15487"/>
    </row>
    <row r="15488" spans="1:1" x14ac:dyDescent="0.3">
      <c r="A15488"/>
    </row>
    <row r="15489" spans="1:1" x14ac:dyDescent="0.3">
      <c r="A15489"/>
    </row>
    <row r="15490" spans="1:1" x14ac:dyDescent="0.3">
      <c r="A15490"/>
    </row>
    <row r="15491" spans="1:1" x14ac:dyDescent="0.3">
      <c r="A15491"/>
    </row>
    <row r="15492" spans="1:1" x14ac:dyDescent="0.3">
      <c r="A15492"/>
    </row>
    <row r="15493" spans="1:1" x14ac:dyDescent="0.3">
      <c r="A15493"/>
    </row>
    <row r="15494" spans="1:1" x14ac:dyDescent="0.3">
      <c r="A15494"/>
    </row>
    <row r="15495" spans="1:1" x14ac:dyDescent="0.3">
      <c r="A15495"/>
    </row>
    <row r="15496" spans="1:1" x14ac:dyDescent="0.3">
      <c r="A15496"/>
    </row>
    <row r="15497" spans="1:1" x14ac:dyDescent="0.3">
      <c r="A15497"/>
    </row>
    <row r="15498" spans="1:1" x14ac:dyDescent="0.3">
      <c r="A15498"/>
    </row>
    <row r="15499" spans="1:1" x14ac:dyDescent="0.3">
      <c r="A15499"/>
    </row>
    <row r="15500" spans="1:1" x14ac:dyDescent="0.3">
      <c r="A15500"/>
    </row>
    <row r="15501" spans="1:1" x14ac:dyDescent="0.3">
      <c r="A15501"/>
    </row>
    <row r="15502" spans="1:1" x14ac:dyDescent="0.3">
      <c r="A15502"/>
    </row>
    <row r="15503" spans="1:1" x14ac:dyDescent="0.3">
      <c r="A15503"/>
    </row>
    <row r="15504" spans="1:1" x14ac:dyDescent="0.3">
      <c r="A15504"/>
    </row>
    <row r="15505" spans="1:1" x14ac:dyDescent="0.3">
      <c r="A15505"/>
    </row>
    <row r="15506" spans="1:1" x14ac:dyDescent="0.3">
      <c r="A15506"/>
    </row>
    <row r="15507" spans="1:1" x14ac:dyDescent="0.3">
      <c r="A15507"/>
    </row>
    <row r="15508" spans="1:1" x14ac:dyDescent="0.3">
      <c r="A15508"/>
    </row>
    <row r="15509" spans="1:1" x14ac:dyDescent="0.3">
      <c r="A15509"/>
    </row>
    <row r="15510" spans="1:1" x14ac:dyDescent="0.3">
      <c r="A15510"/>
    </row>
    <row r="15511" spans="1:1" x14ac:dyDescent="0.3">
      <c r="A15511"/>
    </row>
    <row r="15512" spans="1:1" x14ac:dyDescent="0.3">
      <c r="A15512"/>
    </row>
    <row r="15513" spans="1:1" x14ac:dyDescent="0.3">
      <c r="A15513"/>
    </row>
    <row r="15514" spans="1:1" x14ac:dyDescent="0.3">
      <c r="A15514"/>
    </row>
    <row r="15515" spans="1:1" x14ac:dyDescent="0.3">
      <c r="A15515"/>
    </row>
    <row r="15516" spans="1:1" x14ac:dyDescent="0.3">
      <c r="A15516"/>
    </row>
    <row r="15517" spans="1:1" x14ac:dyDescent="0.3">
      <c r="A15517"/>
    </row>
    <row r="15518" spans="1:1" x14ac:dyDescent="0.3">
      <c r="A15518"/>
    </row>
    <row r="15519" spans="1:1" x14ac:dyDescent="0.3">
      <c r="A15519"/>
    </row>
    <row r="15520" spans="1:1" x14ac:dyDescent="0.3">
      <c r="A15520"/>
    </row>
    <row r="15521" spans="1:1" x14ac:dyDescent="0.3">
      <c r="A15521"/>
    </row>
    <row r="15522" spans="1:1" x14ac:dyDescent="0.3">
      <c r="A15522"/>
    </row>
    <row r="15523" spans="1:1" x14ac:dyDescent="0.3">
      <c r="A15523"/>
    </row>
    <row r="15524" spans="1:1" x14ac:dyDescent="0.3">
      <c r="A15524"/>
    </row>
    <row r="15525" spans="1:1" x14ac:dyDescent="0.3">
      <c r="A15525"/>
    </row>
    <row r="15526" spans="1:1" x14ac:dyDescent="0.3">
      <c r="A15526"/>
    </row>
    <row r="15527" spans="1:1" x14ac:dyDescent="0.3">
      <c r="A15527"/>
    </row>
    <row r="15528" spans="1:1" x14ac:dyDescent="0.3">
      <c r="A15528"/>
    </row>
    <row r="15529" spans="1:1" x14ac:dyDescent="0.3">
      <c r="A15529"/>
    </row>
    <row r="15530" spans="1:1" x14ac:dyDescent="0.3">
      <c r="A15530"/>
    </row>
    <row r="15531" spans="1:1" x14ac:dyDescent="0.3">
      <c r="A15531"/>
    </row>
    <row r="15532" spans="1:1" x14ac:dyDescent="0.3">
      <c r="A15532"/>
    </row>
    <row r="15533" spans="1:1" x14ac:dyDescent="0.3">
      <c r="A15533"/>
    </row>
    <row r="15534" spans="1:1" x14ac:dyDescent="0.3">
      <c r="A15534"/>
    </row>
    <row r="15535" spans="1:1" x14ac:dyDescent="0.3">
      <c r="A15535"/>
    </row>
    <row r="15536" spans="1:1" x14ac:dyDescent="0.3">
      <c r="A15536"/>
    </row>
    <row r="15537" spans="1:1" x14ac:dyDescent="0.3">
      <c r="A15537"/>
    </row>
    <row r="15538" spans="1:1" x14ac:dyDescent="0.3">
      <c r="A15538"/>
    </row>
    <row r="15539" spans="1:1" x14ac:dyDescent="0.3">
      <c r="A15539"/>
    </row>
    <row r="15540" spans="1:1" x14ac:dyDescent="0.3">
      <c r="A15540"/>
    </row>
    <row r="15541" spans="1:1" x14ac:dyDescent="0.3">
      <c r="A15541"/>
    </row>
    <row r="15542" spans="1:1" x14ac:dyDescent="0.3">
      <c r="A15542"/>
    </row>
    <row r="15543" spans="1:1" x14ac:dyDescent="0.3">
      <c r="A15543"/>
    </row>
    <row r="15544" spans="1:1" x14ac:dyDescent="0.3">
      <c r="A15544"/>
    </row>
    <row r="15545" spans="1:1" x14ac:dyDescent="0.3">
      <c r="A15545"/>
    </row>
    <row r="15546" spans="1:1" x14ac:dyDescent="0.3">
      <c r="A15546"/>
    </row>
    <row r="15547" spans="1:1" x14ac:dyDescent="0.3">
      <c r="A15547"/>
    </row>
    <row r="15548" spans="1:1" x14ac:dyDescent="0.3">
      <c r="A15548"/>
    </row>
    <row r="15549" spans="1:1" x14ac:dyDescent="0.3">
      <c r="A15549"/>
    </row>
    <row r="15550" spans="1:1" x14ac:dyDescent="0.3">
      <c r="A15550"/>
    </row>
    <row r="15551" spans="1:1" x14ac:dyDescent="0.3">
      <c r="A15551"/>
    </row>
    <row r="15552" spans="1:1" x14ac:dyDescent="0.3">
      <c r="A15552"/>
    </row>
    <row r="15553" spans="1:1" x14ac:dyDescent="0.3">
      <c r="A15553"/>
    </row>
    <row r="15554" spans="1:1" x14ac:dyDescent="0.3">
      <c r="A15554"/>
    </row>
    <row r="15555" spans="1:1" x14ac:dyDescent="0.3">
      <c r="A15555"/>
    </row>
    <row r="15556" spans="1:1" x14ac:dyDescent="0.3">
      <c r="A15556"/>
    </row>
    <row r="15557" spans="1:1" x14ac:dyDescent="0.3">
      <c r="A15557"/>
    </row>
    <row r="15558" spans="1:1" x14ac:dyDescent="0.3">
      <c r="A15558"/>
    </row>
    <row r="15559" spans="1:1" x14ac:dyDescent="0.3">
      <c r="A15559"/>
    </row>
    <row r="15560" spans="1:1" x14ac:dyDescent="0.3">
      <c r="A15560"/>
    </row>
    <row r="15561" spans="1:1" x14ac:dyDescent="0.3">
      <c r="A15561"/>
    </row>
    <row r="15562" spans="1:1" x14ac:dyDescent="0.3">
      <c r="A15562"/>
    </row>
    <row r="15563" spans="1:1" x14ac:dyDescent="0.3">
      <c r="A15563"/>
    </row>
    <row r="15564" spans="1:1" x14ac:dyDescent="0.3">
      <c r="A15564"/>
    </row>
    <row r="15565" spans="1:1" x14ac:dyDescent="0.3">
      <c r="A15565"/>
    </row>
    <row r="15566" spans="1:1" x14ac:dyDescent="0.3">
      <c r="A15566"/>
    </row>
    <row r="15567" spans="1:1" x14ac:dyDescent="0.3">
      <c r="A15567"/>
    </row>
    <row r="15568" spans="1:1" x14ac:dyDescent="0.3">
      <c r="A15568"/>
    </row>
    <row r="15569" spans="1:1" x14ac:dyDescent="0.3">
      <c r="A15569"/>
    </row>
    <row r="15570" spans="1:1" x14ac:dyDescent="0.3">
      <c r="A15570"/>
    </row>
    <row r="15571" spans="1:1" x14ac:dyDescent="0.3">
      <c r="A15571"/>
    </row>
    <row r="15572" spans="1:1" x14ac:dyDescent="0.3">
      <c r="A15572"/>
    </row>
    <row r="15573" spans="1:1" x14ac:dyDescent="0.3">
      <c r="A15573"/>
    </row>
    <row r="15574" spans="1:1" x14ac:dyDescent="0.3">
      <c r="A15574"/>
    </row>
    <row r="15575" spans="1:1" x14ac:dyDescent="0.3">
      <c r="A15575"/>
    </row>
    <row r="15576" spans="1:1" x14ac:dyDescent="0.3">
      <c r="A15576"/>
    </row>
    <row r="15577" spans="1:1" x14ac:dyDescent="0.3">
      <c r="A15577"/>
    </row>
    <row r="15578" spans="1:1" x14ac:dyDescent="0.3">
      <c r="A15578"/>
    </row>
    <row r="15579" spans="1:1" x14ac:dyDescent="0.3">
      <c r="A15579"/>
    </row>
    <row r="15580" spans="1:1" x14ac:dyDescent="0.3">
      <c r="A15580"/>
    </row>
    <row r="15581" spans="1:1" x14ac:dyDescent="0.3">
      <c r="A15581"/>
    </row>
    <row r="15582" spans="1:1" x14ac:dyDescent="0.3">
      <c r="A15582"/>
    </row>
    <row r="15583" spans="1:1" x14ac:dyDescent="0.3">
      <c r="A15583"/>
    </row>
    <row r="15584" spans="1:1" x14ac:dyDescent="0.3">
      <c r="A15584"/>
    </row>
    <row r="15585" spans="1:1" x14ac:dyDescent="0.3">
      <c r="A15585"/>
    </row>
    <row r="15586" spans="1:1" x14ac:dyDescent="0.3">
      <c r="A15586"/>
    </row>
    <row r="15587" spans="1:1" x14ac:dyDescent="0.3">
      <c r="A15587"/>
    </row>
    <row r="15588" spans="1:1" x14ac:dyDescent="0.3">
      <c r="A15588"/>
    </row>
    <row r="15589" spans="1:1" x14ac:dyDescent="0.3">
      <c r="A15589"/>
    </row>
    <row r="15590" spans="1:1" x14ac:dyDescent="0.3">
      <c r="A15590"/>
    </row>
    <row r="15591" spans="1:1" x14ac:dyDescent="0.3">
      <c r="A15591"/>
    </row>
    <row r="15592" spans="1:1" x14ac:dyDescent="0.3">
      <c r="A15592"/>
    </row>
    <row r="15593" spans="1:1" x14ac:dyDescent="0.3">
      <c r="A15593"/>
    </row>
    <row r="15594" spans="1:1" x14ac:dyDescent="0.3">
      <c r="A15594"/>
    </row>
    <row r="15595" spans="1:1" x14ac:dyDescent="0.3">
      <c r="A15595"/>
    </row>
    <row r="15596" spans="1:1" x14ac:dyDescent="0.3">
      <c r="A15596"/>
    </row>
    <row r="15597" spans="1:1" x14ac:dyDescent="0.3">
      <c r="A15597"/>
    </row>
    <row r="15598" spans="1:1" x14ac:dyDescent="0.3">
      <c r="A15598"/>
    </row>
    <row r="15599" spans="1:1" x14ac:dyDescent="0.3">
      <c r="A15599"/>
    </row>
    <row r="15600" spans="1:1" x14ac:dyDescent="0.3">
      <c r="A15600"/>
    </row>
    <row r="15601" spans="1:1" x14ac:dyDescent="0.3">
      <c r="A15601"/>
    </row>
    <row r="15602" spans="1:1" x14ac:dyDescent="0.3">
      <c r="A15602"/>
    </row>
    <row r="15603" spans="1:1" x14ac:dyDescent="0.3">
      <c r="A15603"/>
    </row>
    <row r="15604" spans="1:1" x14ac:dyDescent="0.3">
      <c r="A15604"/>
    </row>
    <row r="15605" spans="1:1" x14ac:dyDescent="0.3">
      <c r="A15605"/>
    </row>
    <row r="15606" spans="1:1" x14ac:dyDescent="0.3">
      <c r="A15606"/>
    </row>
    <row r="15607" spans="1:1" x14ac:dyDescent="0.3">
      <c r="A15607"/>
    </row>
    <row r="15608" spans="1:1" x14ac:dyDescent="0.3">
      <c r="A15608"/>
    </row>
    <row r="15609" spans="1:1" x14ac:dyDescent="0.3">
      <c r="A15609"/>
    </row>
    <row r="15610" spans="1:1" x14ac:dyDescent="0.3">
      <c r="A15610"/>
    </row>
    <row r="15611" spans="1:1" x14ac:dyDescent="0.3">
      <c r="A15611"/>
    </row>
    <row r="15612" spans="1:1" x14ac:dyDescent="0.3">
      <c r="A15612"/>
    </row>
    <row r="15613" spans="1:1" x14ac:dyDescent="0.3">
      <c r="A15613"/>
    </row>
    <row r="15614" spans="1:1" x14ac:dyDescent="0.3">
      <c r="A15614"/>
    </row>
    <row r="15615" spans="1:1" x14ac:dyDescent="0.3">
      <c r="A15615"/>
    </row>
    <row r="15616" spans="1:1" x14ac:dyDescent="0.3">
      <c r="A15616"/>
    </row>
    <row r="15617" spans="1:1" x14ac:dyDescent="0.3">
      <c r="A15617"/>
    </row>
    <row r="15618" spans="1:1" x14ac:dyDescent="0.3">
      <c r="A15618"/>
    </row>
    <row r="15619" spans="1:1" x14ac:dyDescent="0.3">
      <c r="A15619"/>
    </row>
    <row r="15620" spans="1:1" x14ac:dyDescent="0.3">
      <c r="A15620"/>
    </row>
    <row r="15621" spans="1:1" x14ac:dyDescent="0.3">
      <c r="A15621"/>
    </row>
    <row r="15622" spans="1:1" x14ac:dyDescent="0.3">
      <c r="A15622"/>
    </row>
    <row r="15623" spans="1:1" x14ac:dyDescent="0.3">
      <c r="A15623"/>
    </row>
    <row r="15624" spans="1:1" x14ac:dyDescent="0.3">
      <c r="A15624"/>
    </row>
    <row r="15625" spans="1:1" x14ac:dyDescent="0.3">
      <c r="A15625"/>
    </row>
    <row r="15626" spans="1:1" x14ac:dyDescent="0.3">
      <c r="A15626"/>
    </row>
    <row r="15627" spans="1:1" x14ac:dyDescent="0.3">
      <c r="A15627"/>
    </row>
    <row r="15628" spans="1:1" x14ac:dyDescent="0.3">
      <c r="A15628"/>
    </row>
    <row r="15629" spans="1:1" x14ac:dyDescent="0.3">
      <c r="A15629"/>
    </row>
    <row r="15630" spans="1:1" x14ac:dyDescent="0.3">
      <c r="A15630"/>
    </row>
    <row r="15631" spans="1:1" x14ac:dyDescent="0.3">
      <c r="A15631"/>
    </row>
    <row r="15632" spans="1:1" x14ac:dyDescent="0.3">
      <c r="A15632"/>
    </row>
    <row r="15633" spans="1:1" x14ac:dyDescent="0.3">
      <c r="A15633"/>
    </row>
    <row r="15634" spans="1:1" x14ac:dyDescent="0.3">
      <c r="A15634"/>
    </row>
    <row r="15635" spans="1:1" x14ac:dyDescent="0.3">
      <c r="A15635"/>
    </row>
    <row r="15636" spans="1:1" x14ac:dyDescent="0.3">
      <c r="A15636"/>
    </row>
    <row r="15637" spans="1:1" x14ac:dyDescent="0.3">
      <c r="A15637"/>
    </row>
    <row r="15638" spans="1:1" x14ac:dyDescent="0.3">
      <c r="A15638"/>
    </row>
    <row r="15639" spans="1:1" x14ac:dyDescent="0.3">
      <c r="A15639"/>
    </row>
    <row r="15640" spans="1:1" x14ac:dyDescent="0.3">
      <c r="A15640"/>
    </row>
    <row r="15641" spans="1:1" x14ac:dyDescent="0.3">
      <c r="A15641"/>
    </row>
    <row r="15642" spans="1:1" x14ac:dyDescent="0.3">
      <c r="A15642"/>
    </row>
    <row r="15643" spans="1:1" x14ac:dyDescent="0.3">
      <c r="A15643"/>
    </row>
    <row r="15644" spans="1:1" x14ac:dyDescent="0.3">
      <c r="A15644"/>
    </row>
    <row r="15645" spans="1:1" x14ac:dyDescent="0.3">
      <c r="A15645"/>
    </row>
    <row r="15646" spans="1:1" x14ac:dyDescent="0.3">
      <c r="A15646"/>
    </row>
    <row r="15647" spans="1:1" x14ac:dyDescent="0.3">
      <c r="A15647"/>
    </row>
    <row r="15648" spans="1:1" x14ac:dyDescent="0.3">
      <c r="A15648"/>
    </row>
    <row r="15649" spans="1:1" x14ac:dyDescent="0.3">
      <c r="A15649"/>
    </row>
    <row r="15650" spans="1:1" x14ac:dyDescent="0.3">
      <c r="A15650"/>
    </row>
    <row r="15651" spans="1:1" x14ac:dyDescent="0.3">
      <c r="A15651"/>
    </row>
    <row r="15652" spans="1:1" x14ac:dyDescent="0.3">
      <c r="A15652"/>
    </row>
    <row r="15653" spans="1:1" x14ac:dyDescent="0.3">
      <c r="A15653"/>
    </row>
    <row r="15654" spans="1:1" x14ac:dyDescent="0.3">
      <c r="A15654"/>
    </row>
    <row r="15655" spans="1:1" x14ac:dyDescent="0.3">
      <c r="A15655"/>
    </row>
    <row r="15656" spans="1:1" x14ac:dyDescent="0.3">
      <c r="A15656"/>
    </row>
    <row r="15657" spans="1:1" x14ac:dyDescent="0.3">
      <c r="A15657"/>
    </row>
    <row r="15658" spans="1:1" x14ac:dyDescent="0.3">
      <c r="A15658"/>
    </row>
    <row r="15659" spans="1:1" x14ac:dyDescent="0.3">
      <c r="A15659"/>
    </row>
    <row r="15660" spans="1:1" x14ac:dyDescent="0.3">
      <c r="A15660"/>
    </row>
    <row r="15661" spans="1:1" x14ac:dyDescent="0.3">
      <c r="A15661"/>
    </row>
    <row r="15662" spans="1:1" x14ac:dyDescent="0.3">
      <c r="A15662"/>
    </row>
    <row r="15663" spans="1:1" x14ac:dyDescent="0.3">
      <c r="A15663"/>
    </row>
    <row r="15664" spans="1:1" x14ac:dyDescent="0.3">
      <c r="A15664"/>
    </row>
    <row r="15665" spans="1:1" x14ac:dyDescent="0.3">
      <c r="A15665"/>
    </row>
    <row r="15666" spans="1:1" x14ac:dyDescent="0.3">
      <c r="A15666"/>
    </row>
    <row r="15667" spans="1:1" x14ac:dyDescent="0.3">
      <c r="A15667"/>
    </row>
    <row r="15668" spans="1:1" x14ac:dyDescent="0.3">
      <c r="A15668"/>
    </row>
    <row r="15669" spans="1:1" x14ac:dyDescent="0.3">
      <c r="A15669"/>
    </row>
    <row r="15670" spans="1:1" x14ac:dyDescent="0.3">
      <c r="A15670"/>
    </row>
    <row r="15671" spans="1:1" x14ac:dyDescent="0.3">
      <c r="A15671"/>
    </row>
    <row r="15672" spans="1:1" x14ac:dyDescent="0.3">
      <c r="A15672"/>
    </row>
    <row r="15673" spans="1:1" x14ac:dyDescent="0.3">
      <c r="A15673"/>
    </row>
    <row r="15674" spans="1:1" x14ac:dyDescent="0.3">
      <c r="A15674"/>
    </row>
    <row r="15675" spans="1:1" x14ac:dyDescent="0.3">
      <c r="A15675"/>
    </row>
    <row r="15676" spans="1:1" x14ac:dyDescent="0.3">
      <c r="A15676"/>
    </row>
    <row r="15677" spans="1:1" x14ac:dyDescent="0.3">
      <c r="A15677"/>
    </row>
    <row r="15678" spans="1:1" x14ac:dyDescent="0.3">
      <c r="A15678"/>
    </row>
    <row r="15679" spans="1:1" x14ac:dyDescent="0.3">
      <c r="A15679"/>
    </row>
    <row r="15680" spans="1:1" x14ac:dyDescent="0.3">
      <c r="A15680"/>
    </row>
    <row r="15681" spans="1:1" x14ac:dyDescent="0.3">
      <c r="A15681"/>
    </row>
    <row r="15682" spans="1:1" x14ac:dyDescent="0.3">
      <c r="A15682"/>
    </row>
    <row r="15683" spans="1:1" x14ac:dyDescent="0.3">
      <c r="A15683"/>
    </row>
    <row r="15684" spans="1:1" x14ac:dyDescent="0.3">
      <c r="A15684"/>
    </row>
    <row r="15685" spans="1:1" x14ac:dyDescent="0.3">
      <c r="A15685"/>
    </row>
    <row r="15686" spans="1:1" x14ac:dyDescent="0.3">
      <c r="A15686"/>
    </row>
    <row r="15687" spans="1:1" x14ac:dyDescent="0.3">
      <c r="A15687"/>
    </row>
    <row r="15688" spans="1:1" x14ac:dyDescent="0.3">
      <c r="A15688"/>
    </row>
    <row r="15689" spans="1:1" x14ac:dyDescent="0.3">
      <c r="A15689"/>
    </row>
    <row r="15690" spans="1:1" x14ac:dyDescent="0.3">
      <c r="A15690"/>
    </row>
    <row r="15691" spans="1:1" x14ac:dyDescent="0.3">
      <c r="A15691"/>
    </row>
    <row r="15692" spans="1:1" x14ac:dyDescent="0.3">
      <c r="A15692"/>
    </row>
    <row r="15693" spans="1:1" x14ac:dyDescent="0.3">
      <c r="A15693"/>
    </row>
    <row r="15694" spans="1:1" x14ac:dyDescent="0.3">
      <c r="A15694"/>
    </row>
    <row r="15695" spans="1:1" x14ac:dyDescent="0.3">
      <c r="A15695"/>
    </row>
    <row r="15696" spans="1:1" x14ac:dyDescent="0.3">
      <c r="A15696"/>
    </row>
    <row r="15697" spans="1:1" x14ac:dyDescent="0.3">
      <c r="A15697"/>
    </row>
    <row r="15698" spans="1:1" x14ac:dyDescent="0.3">
      <c r="A15698"/>
    </row>
    <row r="15699" spans="1:1" x14ac:dyDescent="0.3">
      <c r="A15699"/>
    </row>
    <row r="15700" spans="1:1" x14ac:dyDescent="0.3">
      <c r="A15700"/>
    </row>
    <row r="15701" spans="1:1" x14ac:dyDescent="0.3">
      <c r="A15701"/>
    </row>
    <row r="15702" spans="1:1" x14ac:dyDescent="0.3">
      <c r="A15702"/>
    </row>
    <row r="15703" spans="1:1" x14ac:dyDescent="0.3">
      <c r="A15703"/>
    </row>
    <row r="15704" spans="1:1" x14ac:dyDescent="0.3">
      <c r="A15704"/>
    </row>
    <row r="15705" spans="1:1" x14ac:dyDescent="0.3">
      <c r="A15705"/>
    </row>
    <row r="15706" spans="1:1" x14ac:dyDescent="0.3">
      <c r="A15706"/>
    </row>
    <row r="15707" spans="1:1" x14ac:dyDescent="0.3">
      <c r="A15707"/>
    </row>
    <row r="15708" spans="1:1" x14ac:dyDescent="0.3">
      <c r="A15708"/>
    </row>
    <row r="15709" spans="1:1" x14ac:dyDescent="0.3">
      <c r="A15709"/>
    </row>
    <row r="15710" spans="1:1" x14ac:dyDescent="0.3">
      <c r="A15710"/>
    </row>
    <row r="15711" spans="1:1" x14ac:dyDescent="0.3">
      <c r="A15711"/>
    </row>
    <row r="15712" spans="1:1" x14ac:dyDescent="0.3">
      <c r="A15712"/>
    </row>
    <row r="15713" spans="1:1" x14ac:dyDescent="0.3">
      <c r="A15713"/>
    </row>
    <row r="15714" spans="1:1" x14ac:dyDescent="0.3">
      <c r="A15714"/>
    </row>
    <row r="15715" spans="1:1" x14ac:dyDescent="0.3">
      <c r="A15715"/>
    </row>
    <row r="15716" spans="1:1" x14ac:dyDescent="0.3">
      <c r="A15716"/>
    </row>
    <row r="15717" spans="1:1" x14ac:dyDescent="0.3">
      <c r="A15717"/>
    </row>
    <row r="15718" spans="1:1" x14ac:dyDescent="0.3">
      <c r="A15718"/>
    </row>
    <row r="15719" spans="1:1" x14ac:dyDescent="0.3">
      <c r="A15719"/>
    </row>
    <row r="15720" spans="1:1" x14ac:dyDescent="0.3">
      <c r="A15720"/>
    </row>
    <row r="15721" spans="1:1" x14ac:dyDescent="0.3">
      <c r="A15721"/>
    </row>
    <row r="15722" spans="1:1" x14ac:dyDescent="0.3">
      <c r="A15722"/>
    </row>
    <row r="15723" spans="1:1" x14ac:dyDescent="0.3">
      <c r="A15723"/>
    </row>
    <row r="15724" spans="1:1" x14ac:dyDescent="0.3">
      <c r="A15724"/>
    </row>
    <row r="15725" spans="1:1" x14ac:dyDescent="0.3">
      <c r="A15725"/>
    </row>
    <row r="15726" spans="1:1" x14ac:dyDescent="0.3">
      <c r="A15726"/>
    </row>
    <row r="15727" spans="1:1" x14ac:dyDescent="0.3">
      <c r="A15727"/>
    </row>
    <row r="15728" spans="1:1" x14ac:dyDescent="0.3">
      <c r="A15728"/>
    </row>
    <row r="15729" spans="1:1" x14ac:dyDescent="0.3">
      <c r="A15729"/>
    </row>
    <row r="15730" spans="1:1" x14ac:dyDescent="0.3">
      <c r="A15730"/>
    </row>
    <row r="15731" spans="1:1" x14ac:dyDescent="0.3">
      <c r="A15731"/>
    </row>
    <row r="15732" spans="1:1" x14ac:dyDescent="0.3">
      <c r="A15732"/>
    </row>
    <row r="15733" spans="1:1" x14ac:dyDescent="0.3">
      <c r="A15733"/>
    </row>
    <row r="15734" spans="1:1" x14ac:dyDescent="0.3">
      <c r="A15734"/>
    </row>
    <row r="15735" spans="1:1" x14ac:dyDescent="0.3">
      <c r="A15735"/>
    </row>
    <row r="15736" spans="1:1" x14ac:dyDescent="0.3">
      <c r="A15736"/>
    </row>
    <row r="15737" spans="1:1" x14ac:dyDescent="0.3">
      <c r="A15737"/>
    </row>
    <row r="15738" spans="1:1" x14ac:dyDescent="0.3">
      <c r="A15738"/>
    </row>
    <row r="15739" spans="1:1" x14ac:dyDescent="0.3">
      <c r="A15739"/>
    </row>
    <row r="15740" spans="1:1" x14ac:dyDescent="0.3">
      <c r="A15740"/>
    </row>
    <row r="15741" spans="1:1" x14ac:dyDescent="0.3">
      <c r="A15741"/>
    </row>
    <row r="15742" spans="1:1" x14ac:dyDescent="0.3">
      <c r="A15742"/>
    </row>
    <row r="15743" spans="1:1" x14ac:dyDescent="0.3">
      <c r="A15743"/>
    </row>
    <row r="15744" spans="1:1" x14ac:dyDescent="0.3">
      <c r="A15744"/>
    </row>
    <row r="15745" spans="1:1" x14ac:dyDescent="0.3">
      <c r="A15745"/>
    </row>
    <row r="15746" spans="1:1" x14ac:dyDescent="0.3">
      <c r="A15746"/>
    </row>
    <row r="15747" spans="1:1" x14ac:dyDescent="0.3">
      <c r="A15747"/>
    </row>
    <row r="15748" spans="1:1" x14ac:dyDescent="0.3">
      <c r="A15748"/>
    </row>
    <row r="15749" spans="1:1" x14ac:dyDescent="0.3">
      <c r="A15749"/>
    </row>
    <row r="15750" spans="1:1" x14ac:dyDescent="0.3">
      <c r="A15750"/>
    </row>
    <row r="15751" spans="1:1" x14ac:dyDescent="0.3">
      <c r="A15751"/>
    </row>
    <row r="15752" spans="1:1" x14ac:dyDescent="0.3">
      <c r="A15752"/>
    </row>
    <row r="15753" spans="1:1" x14ac:dyDescent="0.3">
      <c r="A15753"/>
    </row>
    <row r="15754" spans="1:1" x14ac:dyDescent="0.3">
      <c r="A15754"/>
    </row>
    <row r="15755" spans="1:1" x14ac:dyDescent="0.3">
      <c r="A15755"/>
    </row>
    <row r="15756" spans="1:1" x14ac:dyDescent="0.3">
      <c r="A15756"/>
    </row>
    <row r="15757" spans="1:1" x14ac:dyDescent="0.3">
      <c r="A15757"/>
    </row>
    <row r="15758" spans="1:1" x14ac:dyDescent="0.3">
      <c r="A15758"/>
    </row>
    <row r="15759" spans="1:1" x14ac:dyDescent="0.3">
      <c r="A15759"/>
    </row>
    <row r="15760" spans="1:1" x14ac:dyDescent="0.3">
      <c r="A15760"/>
    </row>
    <row r="15761" spans="1:1" x14ac:dyDescent="0.3">
      <c r="A15761"/>
    </row>
    <row r="15762" spans="1:1" x14ac:dyDescent="0.3">
      <c r="A15762"/>
    </row>
    <row r="15763" spans="1:1" x14ac:dyDescent="0.3">
      <c r="A15763"/>
    </row>
    <row r="15764" spans="1:1" x14ac:dyDescent="0.3">
      <c r="A15764"/>
    </row>
    <row r="15765" spans="1:1" x14ac:dyDescent="0.3">
      <c r="A15765"/>
    </row>
    <row r="15766" spans="1:1" x14ac:dyDescent="0.3">
      <c r="A15766"/>
    </row>
    <row r="15767" spans="1:1" x14ac:dyDescent="0.3">
      <c r="A15767"/>
    </row>
    <row r="15768" spans="1:1" x14ac:dyDescent="0.3">
      <c r="A15768"/>
    </row>
    <row r="15769" spans="1:1" x14ac:dyDescent="0.3">
      <c r="A15769"/>
    </row>
    <row r="15770" spans="1:1" x14ac:dyDescent="0.3">
      <c r="A15770"/>
    </row>
    <row r="15771" spans="1:1" x14ac:dyDescent="0.3">
      <c r="A15771"/>
    </row>
    <row r="15772" spans="1:1" x14ac:dyDescent="0.3">
      <c r="A15772"/>
    </row>
    <row r="15773" spans="1:1" x14ac:dyDescent="0.3">
      <c r="A15773"/>
    </row>
    <row r="15774" spans="1:1" x14ac:dyDescent="0.3">
      <c r="A15774"/>
    </row>
    <row r="15775" spans="1:1" x14ac:dyDescent="0.3">
      <c r="A15775"/>
    </row>
    <row r="15776" spans="1:1" x14ac:dyDescent="0.3">
      <c r="A15776"/>
    </row>
    <row r="15777" spans="1:1" x14ac:dyDescent="0.3">
      <c r="A15777"/>
    </row>
    <row r="15778" spans="1:1" x14ac:dyDescent="0.3">
      <c r="A15778"/>
    </row>
    <row r="15779" spans="1:1" x14ac:dyDescent="0.3">
      <c r="A15779"/>
    </row>
    <row r="15780" spans="1:1" x14ac:dyDescent="0.3">
      <c r="A15780"/>
    </row>
    <row r="15781" spans="1:1" x14ac:dyDescent="0.3">
      <c r="A15781"/>
    </row>
    <row r="15782" spans="1:1" x14ac:dyDescent="0.3">
      <c r="A15782"/>
    </row>
    <row r="15783" spans="1:1" x14ac:dyDescent="0.3">
      <c r="A15783"/>
    </row>
    <row r="15784" spans="1:1" x14ac:dyDescent="0.3">
      <c r="A15784"/>
    </row>
    <row r="15785" spans="1:1" x14ac:dyDescent="0.3">
      <c r="A15785"/>
    </row>
    <row r="15786" spans="1:1" x14ac:dyDescent="0.3">
      <c r="A15786"/>
    </row>
    <row r="15787" spans="1:1" x14ac:dyDescent="0.3">
      <c r="A15787"/>
    </row>
    <row r="15788" spans="1:1" x14ac:dyDescent="0.3">
      <c r="A15788"/>
    </row>
    <row r="15789" spans="1:1" x14ac:dyDescent="0.3">
      <c r="A15789"/>
    </row>
    <row r="15790" spans="1:1" x14ac:dyDescent="0.3">
      <c r="A15790"/>
    </row>
    <row r="15791" spans="1:1" x14ac:dyDescent="0.3">
      <c r="A15791"/>
    </row>
    <row r="15792" spans="1:1" x14ac:dyDescent="0.3">
      <c r="A15792"/>
    </row>
    <row r="15793" spans="1:1" x14ac:dyDescent="0.3">
      <c r="A15793"/>
    </row>
    <row r="15794" spans="1:1" x14ac:dyDescent="0.3">
      <c r="A15794"/>
    </row>
    <row r="15795" spans="1:1" x14ac:dyDescent="0.3">
      <c r="A15795"/>
    </row>
    <row r="15796" spans="1:1" x14ac:dyDescent="0.3">
      <c r="A15796"/>
    </row>
    <row r="15797" spans="1:1" x14ac:dyDescent="0.3">
      <c r="A15797"/>
    </row>
    <row r="15798" spans="1:1" x14ac:dyDescent="0.3">
      <c r="A15798"/>
    </row>
    <row r="15799" spans="1:1" x14ac:dyDescent="0.3">
      <c r="A15799"/>
    </row>
    <row r="15800" spans="1:1" x14ac:dyDescent="0.3">
      <c r="A15800"/>
    </row>
    <row r="15801" spans="1:1" x14ac:dyDescent="0.3">
      <c r="A15801"/>
    </row>
    <row r="15802" spans="1:1" x14ac:dyDescent="0.3">
      <c r="A15802"/>
    </row>
    <row r="15803" spans="1:1" x14ac:dyDescent="0.3">
      <c r="A15803"/>
    </row>
    <row r="15804" spans="1:1" x14ac:dyDescent="0.3">
      <c r="A15804"/>
    </row>
    <row r="15805" spans="1:1" x14ac:dyDescent="0.3">
      <c r="A15805"/>
    </row>
    <row r="15806" spans="1:1" x14ac:dyDescent="0.3">
      <c r="A15806"/>
    </row>
    <row r="15807" spans="1:1" x14ac:dyDescent="0.3">
      <c r="A15807"/>
    </row>
    <row r="15808" spans="1:1" x14ac:dyDescent="0.3">
      <c r="A15808"/>
    </row>
    <row r="15809" spans="1:1" x14ac:dyDescent="0.3">
      <c r="A15809"/>
    </row>
    <row r="15810" spans="1:1" x14ac:dyDescent="0.3">
      <c r="A15810"/>
    </row>
    <row r="15811" spans="1:1" x14ac:dyDescent="0.3">
      <c r="A15811"/>
    </row>
    <row r="15812" spans="1:1" x14ac:dyDescent="0.3">
      <c r="A15812"/>
    </row>
    <row r="15813" spans="1:1" x14ac:dyDescent="0.3">
      <c r="A15813"/>
    </row>
    <row r="15814" spans="1:1" x14ac:dyDescent="0.3">
      <c r="A15814"/>
    </row>
    <row r="15815" spans="1:1" x14ac:dyDescent="0.3">
      <c r="A15815"/>
    </row>
    <row r="15816" spans="1:1" x14ac:dyDescent="0.3">
      <c r="A15816"/>
    </row>
    <row r="15817" spans="1:1" x14ac:dyDescent="0.3">
      <c r="A15817"/>
    </row>
    <row r="15818" spans="1:1" x14ac:dyDescent="0.3">
      <c r="A15818"/>
    </row>
    <row r="15819" spans="1:1" x14ac:dyDescent="0.3">
      <c r="A15819"/>
    </row>
    <row r="15820" spans="1:1" x14ac:dyDescent="0.3">
      <c r="A15820"/>
    </row>
    <row r="15821" spans="1:1" x14ac:dyDescent="0.3">
      <c r="A15821"/>
    </row>
    <row r="15822" spans="1:1" x14ac:dyDescent="0.3">
      <c r="A15822"/>
    </row>
    <row r="15823" spans="1:1" x14ac:dyDescent="0.3">
      <c r="A15823"/>
    </row>
    <row r="15824" spans="1:1" x14ac:dyDescent="0.3">
      <c r="A15824"/>
    </row>
    <row r="15825" spans="1:1" x14ac:dyDescent="0.3">
      <c r="A15825"/>
    </row>
    <row r="15826" spans="1:1" x14ac:dyDescent="0.3">
      <c r="A15826"/>
    </row>
    <row r="15827" spans="1:1" x14ac:dyDescent="0.3">
      <c r="A15827"/>
    </row>
    <row r="15828" spans="1:1" x14ac:dyDescent="0.3">
      <c r="A15828"/>
    </row>
    <row r="15829" spans="1:1" x14ac:dyDescent="0.3">
      <c r="A15829"/>
    </row>
    <row r="15830" spans="1:1" x14ac:dyDescent="0.3">
      <c r="A15830"/>
    </row>
    <row r="15831" spans="1:1" x14ac:dyDescent="0.3">
      <c r="A15831"/>
    </row>
    <row r="15832" spans="1:1" x14ac:dyDescent="0.3">
      <c r="A15832"/>
    </row>
    <row r="15833" spans="1:1" x14ac:dyDescent="0.3">
      <c r="A15833"/>
    </row>
    <row r="15834" spans="1:1" x14ac:dyDescent="0.3">
      <c r="A15834"/>
    </row>
    <row r="15835" spans="1:1" x14ac:dyDescent="0.3">
      <c r="A15835"/>
    </row>
    <row r="15836" spans="1:1" x14ac:dyDescent="0.3">
      <c r="A15836"/>
    </row>
    <row r="15837" spans="1:1" x14ac:dyDescent="0.3">
      <c r="A15837"/>
    </row>
    <row r="15838" spans="1:1" x14ac:dyDescent="0.3">
      <c r="A15838"/>
    </row>
    <row r="15839" spans="1:1" x14ac:dyDescent="0.3">
      <c r="A15839"/>
    </row>
    <row r="15840" spans="1:1" x14ac:dyDescent="0.3">
      <c r="A15840"/>
    </row>
    <row r="15841" spans="1:1" x14ac:dyDescent="0.3">
      <c r="A15841"/>
    </row>
    <row r="15842" spans="1:1" x14ac:dyDescent="0.3">
      <c r="A15842"/>
    </row>
    <row r="15843" spans="1:1" x14ac:dyDescent="0.3">
      <c r="A15843"/>
    </row>
    <row r="15844" spans="1:1" x14ac:dyDescent="0.3">
      <c r="A15844"/>
    </row>
    <row r="15845" spans="1:1" x14ac:dyDescent="0.3">
      <c r="A15845"/>
    </row>
    <row r="15846" spans="1:1" x14ac:dyDescent="0.3">
      <c r="A15846"/>
    </row>
    <row r="15847" spans="1:1" x14ac:dyDescent="0.3">
      <c r="A15847"/>
    </row>
    <row r="15848" spans="1:1" x14ac:dyDescent="0.3">
      <c r="A15848"/>
    </row>
    <row r="15849" spans="1:1" x14ac:dyDescent="0.3">
      <c r="A15849"/>
    </row>
    <row r="15850" spans="1:1" x14ac:dyDescent="0.3">
      <c r="A15850"/>
    </row>
    <row r="15851" spans="1:1" x14ac:dyDescent="0.3">
      <c r="A15851"/>
    </row>
    <row r="15852" spans="1:1" x14ac:dyDescent="0.3">
      <c r="A15852"/>
    </row>
    <row r="15853" spans="1:1" x14ac:dyDescent="0.3">
      <c r="A15853"/>
    </row>
    <row r="15854" spans="1:1" x14ac:dyDescent="0.3">
      <c r="A15854"/>
    </row>
    <row r="15855" spans="1:1" x14ac:dyDescent="0.3">
      <c r="A15855"/>
    </row>
    <row r="15856" spans="1:1" x14ac:dyDescent="0.3">
      <c r="A15856"/>
    </row>
    <row r="15857" spans="1:1" x14ac:dyDescent="0.3">
      <c r="A15857"/>
    </row>
    <row r="15858" spans="1:1" x14ac:dyDescent="0.3">
      <c r="A15858"/>
    </row>
    <row r="15859" spans="1:1" x14ac:dyDescent="0.3">
      <c r="A15859"/>
    </row>
    <row r="15860" spans="1:1" x14ac:dyDescent="0.3">
      <c r="A15860"/>
    </row>
    <row r="15861" spans="1:1" x14ac:dyDescent="0.3">
      <c r="A15861"/>
    </row>
    <row r="15862" spans="1:1" x14ac:dyDescent="0.3">
      <c r="A15862"/>
    </row>
    <row r="15863" spans="1:1" x14ac:dyDescent="0.3">
      <c r="A15863"/>
    </row>
    <row r="15864" spans="1:1" x14ac:dyDescent="0.3">
      <c r="A15864"/>
    </row>
    <row r="15865" spans="1:1" x14ac:dyDescent="0.3">
      <c r="A15865"/>
    </row>
    <row r="15866" spans="1:1" x14ac:dyDescent="0.3">
      <c r="A15866"/>
    </row>
    <row r="15867" spans="1:1" x14ac:dyDescent="0.3">
      <c r="A15867"/>
    </row>
    <row r="15868" spans="1:1" x14ac:dyDescent="0.3">
      <c r="A15868"/>
    </row>
    <row r="15869" spans="1:1" x14ac:dyDescent="0.3">
      <c r="A15869"/>
    </row>
    <row r="15870" spans="1:1" x14ac:dyDescent="0.3">
      <c r="A15870"/>
    </row>
    <row r="15871" spans="1:1" x14ac:dyDescent="0.3">
      <c r="A15871"/>
    </row>
    <row r="15872" spans="1:1" x14ac:dyDescent="0.3">
      <c r="A15872"/>
    </row>
    <row r="15873" spans="1:1" x14ac:dyDescent="0.3">
      <c r="A15873"/>
    </row>
    <row r="15874" spans="1:1" x14ac:dyDescent="0.3">
      <c r="A15874"/>
    </row>
    <row r="15875" spans="1:1" x14ac:dyDescent="0.3">
      <c r="A15875"/>
    </row>
    <row r="15876" spans="1:1" x14ac:dyDescent="0.3">
      <c r="A15876"/>
    </row>
    <row r="15877" spans="1:1" x14ac:dyDescent="0.3">
      <c r="A15877"/>
    </row>
    <row r="15878" spans="1:1" x14ac:dyDescent="0.3">
      <c r="A15878"/>
    </row>
    <row r="15879" spans="1:1" x14ac:dyDescent="0.3">
      <c r="A15879"/>
    </row>
    <row r="15880" spans="1:1" x14ac:dyDescent="0.3">
      <c r="A15880"/>
    </row>
    <row r="15881" spans="1:1" x14ac:dyDescent="0.3">
      <c r="A15881"/>
    </row>
    <row r="15882" spans="1:1" x14ac:dyDescent="0.3">
      <c r="A15882"/>
    </row>
    <row r="15883" spans="1:1" x14ac:dyDescent="0.3">
      <c r="A15883"/>
    </row>
    <row r="15884" spans="1:1" x14ac:dyDescent="0.3">
      <c r="A15884"/>
    </row>
    <row r="15885" spans="1:1" x14ac:dyDescent="0.3">
      <c r="A15885"/>
    </row>
    <row r="15886" spans="1:1" x14ac:dyDescent="0.3">
      <c r="A15886"/>
    </row>
    <row r="15887" spans="1:1" x14ac:dyDescent="0.3">
      <c r="A15887"/>
    </row>
    <row r="15888" spans="1:1" x14ac:dyDescent="0.3">
      <c r="A15888"/>
    </row>
    <row r="15889" spans="1:1" x14ac:dyDescent="0.3">
      <c r="A15889"/>
    </row>
    <row r="15890" spans="1:1" x14ac:dyDescent="0.3">
      <c r="A15890"/>
    </row>
    <row r="15891" spans="1:1" x14ac:dyDescent="0.3">
      <c r="A15891"/>
    </row>
    <row r="15892" spans="1:1" x14ac:dyDescent="0.3">
      <c r="A15892"/>
    </row>
    <row r="15893" spans="1:1" x14ac:dyDescent="0.3">
      <c r="A15893"/>
    </row>
    <row r="15894" spans="1:1" x14ac:dyDescent="0.3">
      <c r="A15894"/>
    </row>
    <row r="15895" spans="1:1" x14ac:dyDescent="0.3">
      <c r="A15895"/>
    </row>
    <row r="15896" spans="1:1" x14ac:dyDescent="0.3">
      <c r="A15896"/>
    </row>
    <row r="15897" spans="1:1" x14ac:dyDescent="0.3">
      <c r="A15897"/>
    </row>
    <row r="15898" spans="1:1" x14ac:dyDescent="0.3">
      <c r="A15898"/>
    </row>
    <row r="15899" spans="1:1" x14ac:dyDescent="0.3">
      <c r="A15899"/>
    </row>
    <row r="15900" spans="1:1" x14ac:dyDescent="0.3">
      <c r="A15900"/>
    </row>
    <row r="15901" spans="1:1" x14ac:dyDescent="0.3">
      <c r="A15901"/>
    </row>
    <row r="15902" spans="1:1" x14ac:dyDescent="0.3">
      <c r="A15902"/>
    </row>
    <row r="15903" spans="1:1" x14ac:dyDescent="0.3">
      <c r="A15903"/>
    </row>
    <row r="15904" spans="1:1" x14ac:dyDescent="0.3">
      <c r="A15904"/>
    </row>
    <row r="15905" spans="1:1" x14ac:dyDescent="0.3">
      <c r="A15905"/>
    </row>
    <row r="15906" spans="1:1" x14ac:dyDescent="0.3">
      <c r="A15906"/>
    </row>
    <row r="15907" spans="1:1" x14ac:dyDescent="0.3">
      <c r="A15907"/>
    </row>
    <row r="15908" spans="1:1" x14ac:dyDescent="0.3">
      <c r="A15908"/>
    </row>
    <row r="15909" spans="1:1" x14ac:dyDescent="0.3">
      <c r="A15909"/>
    </row>
    <row r="15910" spans="1:1" x14ac:dyDescent="0.3">
      <c r="A15910"/>
    </row>
    <row r="15911" spans="1:1" x14ac:dyDescent="0.3">
      <c r="A15911"/>
    </row>
    <row r="15912" spans="1:1" x14ac:dyDescent="0.3">
      <c r="A15912"/>
    </row>
    <row r="15913" spans="1:1" x14ac:dyDescent="0.3">
      <c r="A15913"/>
    </row>
    <row r="15914" spans="1:1" x14ac:dyDescent="0.3">
      <c r="A15914"/>
    </row>
    <row r="15915" spans="1:1" x14ac:dyDescent="0.3">
      <c r="A15915"/>
    </row>
    <row r="15916" spans="1:1" x14ac:dyDescent="0.3">
      <c r="A15916"/>
    </row>
    <row r="15917" spans="1:1" x14ac:dyDescent="0.3">
      <c r="A15917"/>
    </row>
    <row r="15918" spans="1:1" x14ac:dyDescent="0.3">
      <c r="A15918"/>
    </row>
    <row r="15919" spans="1:1" x14ac:dyDescent="0.3">
      <c r="A15919"/>
    </row>
    <row r="15920" spans="1:1" x14ac:dyDescent="0.3">
      <c r="A15920"/>
    </row>
    <row r="15921" spans="1:1" x14ac:dyDescent="0.3">
      <c r="A15921"/>
    </row>
    <row r="15922" spans="1:1" x14ac:dyDescent="0.3">
      <c r="A15922"/>
    </row>
    <row r="15923" spans="1:1" x14ac:dyDescent="0.3">
      <c r="A15923"/>
    </row>
    <row r="15924" spans="1:1" x14ac:dyDescent="0.3">
      <c r="A15924"/>
    </row>
    <row r="15925" spans="1:1" x14ac:dyDescent="0.3">
      <c r="A15925"/>
    </row>
    <row r="15926" spans="1:1" x14ac:dyDescent="0.3">
      <c r="A15926"/>
    </row>
    <row r="15927" spans="1:1" x14ac:dyDescent="0.3">
      <c r="A15927"/>
    </row>
    <row r="15928" spans="1:1" x14ac:dyDescent="0.3">
      <c r="A15928"/>
    </row>
    <row r="15929" spans="1:1" x14ac:dyDescent="0.3">
      <c r="A15929"/>
    </row>
    <row r="15930" spans="1:1" x14ac:dyDescent="0.3">
      <c r="A15930"/>
    </row>
    <row r="15931" spans="1:1" x14ac:dyDescent="0.3">
      <c r="A15931"/>
    </row>
    <row r="15932" spans="1:1" x14ac:dyDescent="0.3">
      <c r="A15932"/>
    </row>
    <row r="15933" spans="1:1" x14ac:dyDescent="0.3">
      <c r="A15933"/>
    </row>
    <row r="15934" spans="1:1" x14ac:dyDescent="0.3">
      <c r="A15934"/>
    </row>
    <row r="15935" spans="1:1" x14ac:dyDescent="0.3">
      <c r="A15935"/>
    </row>
    <row r="15936" spans="1:1" x14ac:dyDescent="0.3">
      <c r="A15936"/>
    </row>
    <row r="15937" spans="1:1" x14ac:dyDescent="0.3">
      <c r="A15937"/>
    </row>
    <row r="15938" spans="1:1" x14ac:dyDescent="0.3">
      <c r="A15938"/>
    </row>
    <row r="15939" spans="1:1" x14ac:dyDescent="0.3">
      <c r="A15939"/>
    </row>
    <row r="15940" spans="1:1" x14ac:dyDescent="0.3">
      <c r="A15940"/>
    </row>
    <row r="15941" spans="1:1" x14ac:dyDescent="0.3">
      <c r="A15941"/>
    </row>
    <row r="15942" spans="1:1" x14ac:dyDescent="0.3">
      <c r="A15942"/>
    </row>
    <row r="15943" spans="1:1" x14ac:dyDescent="0.3">
      <c r="A15943"/>
    </row>
    <row r="15944" spans="1:1" x14ac:dyDescent="0.3">
      <c r="A15944"/>
    </row>
    <row r="15945" spans="1:1" x14ac:dyDescent="0.3">
      <c r="A15945"/>
    </row>
    <row r="15946" spans="1:1" x14ac:dyDescent="0.3">
      <c r="A15946"/>
    </row>
    <row r="15947" spans="1:1" x14ac:dyDescent="0.3">
      <c r="A15947"/>
    </row>
    <row r="15948" spans="1:1" x14ac:dyDescent="0.3">
      <c r="A15948"/>
    </row>
    <row r="15949" spans="1:1" x14ac:dyDescent="0.3">
      <c r="A15949"/>
    </row>
    <row r="15950" spans="1:1" x14ac:dyDescent="0.3">
      <c r="A15950"/>
    </row>
    <row r="15951" spans="1:1" x14ac:dyDescent="0.3">
      <c r="A15951"/>
    </row>
    <row r="15952" spans="1:1" x14ac:dyDescent="0.3">
      <c r="A15952"/>
    </row>
    <row r="15953" spans="1:1" x14ac:dyDescent="0.3">
      <c r="A15953"/>
    </row>
    <row r="15954" spans="1:1" x14ac:dyDescent="0.3">
      <c r="A15954"/>
    </row>
    <row r="15955" spans="1:1" x14ac:dyDescent="0.3">
      <c r="A15955"/>
    </row>
    <row r="15956" spans="1:1" x14ac:dyDescent="0.3">
      <c r="A15956"/>
    </row>
    <row r="15957" spans="1:1" x14ac:dyDescent="0.3">
      <c r="A15957"/>
    </row>
    <row r="15958" spans="1:1" x14ac:dyDescent="0.3">
      <c r="A15958"/>
    </row>
    <row r="15959" spans="1:1" x14ac:dyDescent="0.3">
      <c r="A15959"/>
    </row>
    <row r="15960" spans="1:1" x14ac:dyDescent="0.3">
      <c r="A15960"/>
    </row>
    <row r="15961" spans="1:1" x14ac:dyDescent="0.3">
      <c r="A15961"/>
    </row>
    <row r="15962" spans="1:1" x14ac:dyDescent="0.3">
      <c r="A15962"/>
    </row>
    <row r="15963" spans="1:1" x14ac:dyDescent="0.3">
      <c r="A15963"/>
    </row>
    <row r="15964" spans="1:1" x14ac:dyDescent="0.3">
      <c r="A15964"/>
    </row>
    <row r="15965" spans="1:1" x14ac:dyDescent="0.3">
      <c r="A15965"/>
    </row>
    <row r="15966" spans="1:1" x14ac:dyDescent="0.3">
      <c r="A15966"/>
    </row>
    <row r="15967" spans="1:1" x14ac:dyDescent="0.3">
      <c r="A15967"/>
    </row>
    <row r="15968" spans="1:1" x14ac:dyDescent="0.3">
      <c r="A15968"/>
    </row>
    <row r="15969" spans="1:1" x14ac:dyDescent="0.3">
      <c r="A15969"/>
    </row>
    <row r="15970" spans="1:1" x14ac:dyDescent="0.3">
      <c r="A15970"/>
    </row>
    <row r="15971" spans="1:1" x14ac:dyDescent="0.3">
      <c r="A15971"/>
    </row>
    <row r="15972" spans="1:1" x14ac:dyDescent="0.3">
      <c r="A15972"/>
    </row>
    <row r="15973" spans="1:1" x14ac:dyDescent="0.3">
      <c r="A15973"/>
    </row>
    <row r="15974" spans="1:1" x14ac:dyDescent="0.3">
      <c r="A15974"/>
    </row>
    <row r="15975" spans="1:1" x14ac:dyDescent="0.3">
      <c r="A15975"/>
    </row>
    <row r="15976" spans="1:1" x14ac:dyDescent="0.3">
      <c r="A15976"/>
    </row>
    <row r="15977" spans="1:1" x14ac:dyDescent="0.3">
      <c r="A15977"/>
    </row>
    <row r="15978" spans="1:1" x14ac:dyDescent="0.3">
      <c r="A15978"/>
    </row>
    <row r="15979" spans="1:1" x14ac:dyDescent="0.3">
      <c r="A15979"/>
    </row>
    <row r="15980" spans="1:1" x14ac:dyDescent="0.3">
      <c r="A15980"/>
    </row>
    <row r="15981" spans="1:1" x14ac:dyDescent="0.3">
      <c r="A15981"/>
    </row>
    <row r="15982" spans="1:1" x14ac:dyDescent="0.3">
      <c r="A15982"/>
    </row>
    <row r="15983" spans="1:1" x14ac:dyDescent="0.3">
      <c r="A15983"/>
    </row>
    <row r="15984" spans="1:1" x14ac:dyDescent="0.3">
      <c r="A15984"/>
    </row>
    <row r="15985" spans="1:1" x14ac:dyDescent="0.3">
      <c r="A15985"/>
    </row>
    <row r="15986" spans="1:1" x14ac:dyDescent="0.3">
      <c r="A15986"/>
    </row>
    <row r="15987" spans="1:1" x14ac:dyDescent="0.3">
      <c r="A15987"/>
    </row>
    <row r="15988" spans="1:1" x14ac:dyDescent="0.3">
      <c r="A15988"/>
    </row>
    <row r="15989" spans="1:1" x14ac:dyDescent="0.3">
      <c r="A15989"/>
    </row>
    <row r="15990" spans="1:1" x14ac:dyDescent="0.3">
      <c r="A15990"/>
    </row>
    <row r="15991" spans="1:1" x14ac:dyDescent="0.3">
      <c r="A15991"/>
    </row>
    <row r="15992" spans="1:1" x14ac:dyDescent="0.3">
      <c r="A15992"/>
    </row>
    <row r="15993" spans="1:1" x14ac:dyDescent="0.3">
      <c r="A15993"/>
    </row>
    <row r="15994" spans="1:1" x14ac:dyDescent="0.3">
      <c r="A15994"/>
    </row>
    <row r="15995" spans="1:1" x14ac:dyDescent="0.3">
      <c r="A15995"/>
    </row>
    <row r="15996" spans="1:1" x14ac:dyDescent="0.3">
      <c r="A15996"/>
    </row>
    <row r="15997" spans="1:1" x14ac:dyDescent="0.3">
      <c r="A15997"/>
    </row>
    <row r="15998" spans="1:1" x14ac:dyDescent="0.3">
      <c r="A15998"/>
    </row>
    <row r="15999" spans="1:1" x14ac:dyDescent="0.3">
      <c r="A15999"/>
    </row>
    <row r="16000" spans="1:1" x14ac:dyDescent="0.3">
      <c r="A16000"/>
    </row>
    <row r="16001" spans="1:1" x14ac:dyDescent="0.3">
      <c r="A16001"/>
    </row>
    <row r="16002" spans="1:1" x14ac:dyDescent="0.3">
      <c r="A16002"/>
    </row>
    <row r="16003" spans="1:1" x14ac:dyDescent="0.3">
      <c r="A16003"/>
    </row>
    <row r="16004" spans="1:1" x14ac:dyDescent="0.3">
      <c r="A16004"/>
    </row>
    <row r="16005" spans="1:1" x14ac:dyDescent="0.3">
      <c r="A16005"/>
    </row>
    <row r="16006" spans="1:1" x14ac:dyDescent="0.3">
      <c r="A16006"/>
    </row>
    <row r="16007" spans="1:1" x14ac:dyDescent="0.3">
      <c r="A16007"/>
    </row>
    <row r="16008" spans="1:1" x14ac:dyDescent="0.3">
      <c r="A16008"/>
    </row>
    <row r="16009" spans="1:1" x14ac:dyDescent="0.3">
      <c r="A16009"/>
    </row>
    <row r="16010" spans="1:1" x14ac:dyDescent="0.3">
      <c r="A16010"/>
    </row>
    <row r="16011" spans="1:1" x14ac:dyDescent="0.3">
      <c r="A16011"/>
    </row>
    <row r="16012" spans="1:1" x14ac:dyDescent="0.3">
      <c r="A16012"/>
    </row>
    <row r="16013" spans="1:1" x14ac:dyDescent="0.3">
      <c r="A16013"/>
    </row>
    <row r="16014" spans="1:1" x14ac:dyDescent="0.3">
      <c r="A16014"/>
    </row>
    <row r="16015" spans="1:1" x14ac:dyDescent="0.3">
      <c r="A16015"/>
    </row>
    <row r="16016" spans="1:1" x14ac:dyDescent="0.3">
      <c r="A16016"/>
    </row>
    <row r="16017" spans="1:1" x14ac:dyDescent="0.3">
      <c r="A16017"/>
    </row>
    <row r="16018" spans="1:1" x14ac:dyDescent="0.3">
      <c r="A16018"/>
    </row>
    <row r="16019" spans="1:1" x14ac:dyDescent="0.3">
      <c r="A16019"/>
    </row>
    <row r="16020" spans="1:1" x14ac:dyDescent="0.3">
      <c r="A16020"/>
    </row>
    <row r="16021" spans="1:1" x14ac:dyDescent="0.3">
      <c r="A16021"/>
    </row>
    <row r="16022" spans="1:1" x14ac:dyDescent="0.3">
      <c r="A16022"/>
    </row>
    <row r="16023" spans="1:1" x14ac:dyDescent="0.3">
      <c r="A16023"/>
    </row>
    <row r="16024" spans="1:1" x14ac:dyDescent="0.3">
      <c r="A16024"/>
    </row>
    <row r="16025" spans="1:1" x14ac:dyDescent="0.3">
      <c r="A16025"/>
    </row>
    <row r="16026" spans="1:1" x14ac:dyDescent="0.3">
      <c r="A16026"/>
    </row>
    <row r="16027" spans="1:1" x14ac:dyDescent="0.3">
      <c r="A16027"/>
    </row>
    <row r="16028" spans="1:1" x14ac:dyDescent="0.3">
      <c r="A16028"/>
    </row>
    <row r="16029" spans="1:1" x14ac:dyDescent="0.3">
      <c r="A16029"/>
    </row>
    <row r="16030" spans="1:1" x14ac:dyDescent="0.3">
      <c r="A16030"/>
    </row>
    <row r="16031" spans="1:1" x14ac:dyDescent="0.3">
      <c r="A16031"/>
    </row>
    <row r="16032" spans="1:1" x14ac:dyDescent="0.3">
      <c r="A16032"/>
    </row>
    <row r="16033" spans="1:1" x14ac:dyDescent="0.3">
      <c r="A16033"/>
    </row>
    <row r="16034" spans="1:1" x14ac:dyDescent="0.3">
      <c r="A16034"/>
    </row>
    <row r="16035" spans="1:1" x14ac:dyDescent="0.3">
      <c r="A16035"/>
    </row>
    <row r="16036" spans="1:1" x14ac:dyDescent="0.3">
      <c r="A16036"/>
    </row>
    <row r="16037" spans="1:1" x14ac:dyDescent="0.3">
      <c r="A16037"/>
    </row>
    <row r="16038" spans="1:1" x14ac:dyDescent="0.3">
      <c r="A16038"/>
    </row>
    <row r="16039" spans="1:1" x14ac:dyDescent="0.3">
      <c r="A16039"/>
    </row>
    <row r="16040" spans="1:1" x14ac:dyDescent="0.3">
      <c r="A16040"/>
    </row>
    <row r="16041" spans="1:1" x14ac:dyDescent="0.3">
      <c r="A16041"/>
    </row>
    <row r="16042" spans="1:1" x14ac:dyDescent="0.3">
      <c r="A16042"/>
    </row>
    <row r="16043" spans="1:1" x14ac:dyDescent="0.3">
      <c r="A16043"/>
    </row>
    <row r="16044" spans="1:1" x14ac:dyDescent="0.3">
      <c r="A16044"/>
    </row>
    <row r="16045" spans="1:1" x14ac:dyDescent="0.3">
      <c r="A16045"/>
    </row>
    <row r="16046" spans="1:1" x14ac:dyDescent="0.3">
      <c r="A16046"/>
    </row>
    <row r="16047" spans="1:1" x14ac:dyDescent="0.3">
      <c r="A16047"/>
    </row>
    <row r="16048" spans="1:1" x14ac:dyDescent="0.3">
      <c r="A16048"/>
    </row>
    <row r="16049" spans="1:1" x14ac:dyDescent="0.3">
      <c r="A16049"/>
    </row>
    <row r="16050" spans="1:1" x14ac:dyDescent="0.3">
      <c r="A16050"/>
    </row>
    <row r="16051" spans="1:1" x14ac:dyDescent="0.3">
      <c r="A16051"/>
    </row>
    <row r="16052" spans="1:1" x14ac:dyDescent="0.3">
      <c r="A16052"/>
    </row>
    <row r="16053" spans="1:1" x14ac:dyDescent="0.3">
      <c r="A16053"/>
    </row>
    <row r="16054" spans="1:1" x14ac:dyDescent="0.3">
      <c r="A16054"/>
    </row>
    <row r="16055" spans="1:1" x14ac:dyDescent="0.3">
      <c r="A16055"/>
    </row>
    <row r="16056" spans="1:1" x14ac:dyDescent="0.3">
      <c r="A16056"/>
    </row>
    <row r="16057" spans="1:1" x14ac:dyDescent="0.3">
      <c r="A16057"/>
    </row>
    <row r="16058" spans="1:1" x14ac:dyDescent="0.3">
      <c r="A16058"/>
    </row>
    <row r="16059" spans="1:1" x14ac:dyDescent="0.3">
      <c r="A16059"/>
    </row>
    <row r="16060" spans="1:1" x14ac:dyDescent="0.3">
      <c r="A16060"/>
    </row>
    <row r="16061" spans="1:1" x14ac:dyDescent="0.3">
      <c r="A16061"/>
    </row>
    <row r="16062" spans="1:1" x14ac:dyDescent="0.3">
      <c r="A16062"/>
    </row>
    <row r="16063" spans="1:1" x14ac:dyDescent="0.3">
      <c r="A16063"/>
    </row>
    <row r="16064" spans="1:1" x14ac:dyDescent="0.3">
      <c r="A16064"/>
    </row>
    <row r="16065" spans="1:1" x14ac:dyDescent="0.3">
      <c r="A16065"/>
    </row>
    <row r="16066" spans="1:1" x14ac:dyDescent="0.3">
      <c r="A16066"/>
    </row>
    <row r="16067" spans="1:1" x14ac:dyDescent="0.3">
      <c r="A16067"/>
    </row>
    <row r="16068" spans="1:1" x14ac:dyDescent="0.3">
      <c r="A16068"/>
    </row>
    <row r="16069" spans="1:1" x14ac:dyDescent="0.3">
      <c r="A16069"/>
    </row>
    <row r="16070" spans="1:1" x14ac:dyDescent="0.3">
      <c r="A16070"/>
    </row>
    <row r="16071" spans="1:1" x14ac:dyDescent="0.3">
      <c r="A16071"/>
    </row>
    <row r="16072" spans="1:1" x14ac:dyDescent="0.3">
      <c r="A16072"/>
    </row>
    <row r="16073" spans="1:1" x14ac:dyDescent="0.3">
      <c r="A16073"/>
    </row>
    <row r="16074" spans="1:1" x14ac:dyDescent="0.3">
      <c r="A16074"/>
    </row>
    <row r="16075" spans="1:1" x14ac:dyDescent="0.3">
      <c r="A16075"/>
    </row>
    <row r="16076" spans="1:1" x14ac:dyDescent="0.3">
      <c r="A16076"/>
    </row>
    <row r="16077" spans="1:1" x14ac:dyDescent="0.3">
      <c r="A16077"/>
    </row>
    <row r="16078" spans="1:1" x14ac:dyDescent="0.3">
      <c r="A16078"/>
    </row>
    <row r="16079" spans="1:1" x14ac:dyDescent="0.3">
      <c r="A16079"/>
    </row>
    <row r="16080" spans="1:1" x14ac:dyDescent="0.3">
      <c r="A16080"/>
    </row>
    <row r="16081" spans="1:1" x14ac:dyDescent="0.3">
      <c r="A16081"/>
    </row>
    <row r="16082" spans="1:1" x14ac:dyDescent="0.3">
      <c r="A16082"/>
    </row>
    <row r="16083" spans="1:1" x14ac:dyDescent="0.3">
      <c r="A16083"/>
    </row>
    <row r="16084" spans="1:1" x14ac:dyDescent="0.3">
      <c r="A16084"/>
    </row>
    <row r="16085" spans="1:1" x14ac:dyDescent="0.3">
      <c r="A16085"/>
    </row>
    <row r="16086" spans="1:1" x14ac:dyDescent="0.3">
      <c r="A16086"/>
    </row>
    <row r="16087" spans="1:1" x14ac:dyDescent="0.3">
      <c r="A16087"/>
    </row>
    <row r="16088" spans="1:1" x14ac:dyDescent="0.3">
      <c r="A16088"/>
    </row>
    <row r="16089" spans="1:1" x14ac:dyDescent="0.3">
      <c r="A16089"/>
    </row>
    <row r="16090" spans="1:1" x14ac:dyDescent="0.3">
      <c r="A16090"/>
    </row>
    <row r="16091" spans="1:1" x14ac:dyDescent="0.3">
      <c r="A16091"/>
    </row>
    <row r="16092" spans="1:1" x14ac:dyDescent="0.3">
      <c r="A16092"/>
    </row>
    <row r="16093" spans="1:1" x14ac:dyDescent="0.3">
      <c r="A16093"/>
    </row>
    <row r="16094" spans="1:1" x14ac:dyDescent="0.3">
      <c r="A16094"/>
    </row>
    <row r="16095" spans="1:1" x14ac:dyDescent="0.3">
      <c r="A16095"/>
    </row>
    <row r="16096" spans="1:1" x14ac:dyDescent="0.3">
      <c r="A16096"/>
    </row>
    <row r="16097" spans="1:1" x14ac:dyDescent="0.3">
      <c r="A16097"/>
    </row>
    <row r="16098" spans="1:1" x14ac:dyDescent="0.3">
      <c r="A16098"/>
    </row>
    <row r="16099" spans="1:1" x14ac:dyDescent="0.3">
      <c r="A16099"/>
    </row>
    <row r="16100" spans="1:1" x14ac:dyDescent="0.3">
      <c r="A16100"/>
    </row>
    <row r="16101" spans="1:1" x14ac:dyDescent="0.3">
      <c r="A16101"/>
    </row>
    <row r="16102" spans="1:1" x14ac:dyDescent="0.3">
      <c r="A16102"/>
    </row>
    <row r="16103" spans="1:1" x14ac:dyDescent="0.3">
      <c r="A16103"/>
    </row>
    <row r="16104" spans="1:1" x14ac:dyDescent="0.3">
      <c r="A16104"/>
    </row>
    <row r="16105" spans="1:1" x14ac:dyDescent="0.3">
      <c r="A16105"/>
    </row>
    <row r="16106" spans="1:1" x14ac:dyDescent="0.3">
      <c r="A16106"/>
    </row>
    <row r="16107" spans="1:1" x14ac:dyDescent="0.3">
      <c r="A16107"/>
    </row>
    <row r="16108" spans="1:1" x14ac:dyDescent="0.3">
      <c r="A16108"/>
    </row>
    <row r="16109" spans="1:1" x14ac:dyDescent="0.3">
      <c r="A16109"/>
    </row>
    <row r="16110" spans="1:1" x14ac:dyDescent="0.3">
      <c r="A16110"/>
    </row>
    <row r="16111" spans="1:1" x14ac:dyDescent="0.3">
      <c r="A16111"/>
    </row>
    <row r="16112" spans="1:1" x14ac:dyDescent="0.3">
      <c r="A16112"/>
    </row>
    <row r="16113" spans="1:1" x14ac:dyDescent="0.3">
      <c r="A16113"/>
    </row>
    <row r="16114" spans="1:1" x14ac:dyDescent="0.3">
      <c r="A16114"/>
    </row>
    <row r="16115" spans="1:1" x14ac:dyDescent="0.3">
      <c r="A16115"/>
    </row>
    <row r="16116" spans="1:1" x14ac:dyDescent="0.3">
      <c r="A16116"/>
    </row>
    <row r="16117" spans="1:1" x14ac:dyDescent="0.3">
      <c r="A16117"/>
    </row>
    <row r="16118" spans="1:1" x14ac:dyDescent="0.3">
      <c r="A16118"/>
    </row>
    <row r="16119" spans="1:1" x14ac:dyDescent="0.3">
      <c r="A16119"/>
    </row>
    <row r="16120" spans="1:1" x14ac:dyDescent="0.3">
      <c r="A16120"/>
    </row>
    <row r="16121" spans="1:1" x14ac:dyDescent="0.3">
      <c r="A16121"/>
    </row>
    <row r="16122" spans="1:1" x14ac:dyDescent="0.3">
      <c r="A16122"/>
    </row>
    <row r="16123" spans="1:1" x14ac:dyDescent="0.3">
      <c r="A16123"/>
    </row>
    <row r="16124" spans="1:1" x14ac:dyDescent="0.3">
      <c r="A16124"/>
    </row>
    <row r="16125" spans="1:1" x14ac:dyDescent="0.3">
      <c r="A16125"/>
    </row>
    <row r="16126" spans="1:1" x14ac:dyDescent="0.3">
      <c r="A16126"/>
    </row>
    <row r="16127" spans="1:1" x14ac:dyDescent="0.3">
      <c r="A16127"/>
    </row>
    <row r="16128" spans="1:1" x14ac:dyDescent="0.3">
      <c r="A16128"/>
    </row>
    <row r="16129" spans="1:1" x14ac:dyDescent="0.3">
      <c r="A16129"/>
    </row>
    <row r="16130" spans="1:1" x14ac:dyDescent="0.3">
      <c r="A16130"/>
    </row>
    <row r="16131" spans="1:1" x14ac:dyDescent="0.3">
      <c r="A16131"/>
    </row>
    <row r="16132" spans="1:1" x14ac:dyDescent="0.3">
      <c r="A16132"/>
    </row>
    <row r="16133" spans="1:1" x14ac:dyDescent="0.3">
      <c r="A16133"/>
    </row>
    <row r="16134" spans="1:1" x14ac:dyDescent="0.3">
      <c r="A16134"/>
    </row>
    <row r="16135" spans="1:1" x14ac:dyDescent="0.3">
      <c r="A16135"/>
    </row>
    <row r="16136" spans="1:1" x14ac:dyDescent="0.3">
      <c r="A16136"/>
    </row>
    <row r="16137" spans="1:1" x14ac:dyDescent="0.3">
      <c r="A16137"/>
    </row>
    <row r="16138" spans="1:1" x14ac:dyDescent="0.3">
      <c r="A16138"/>
    </row>
    <row r="16139" spans="1:1" x14ac:dyDescent="0.3">
      <c r="A16139"/>
    </row>
    <row r="16140" spans="1:1" x14ac:dyDescent="0.3">
      <c r="A16140"/>
    </row>
    <row r="16141" spans="1:1" x14ac:dyDescent="0.3">
      <c r="A16141"/>
    </row>
    <row r="16142" spans="1:1" x14ac:dyDescent="0.3">
      <c r="A16142"/>
    </row>
    <row r="16143" spans="1:1" x14ac:dyDescent="0.3">
      <c r="A16143"/>
    </row>
    <row r="16144" spans="1:1" x14ac:dyDescent="0.3">
      <c r="A16144"/>
    </row>
    <row r="16145" spans="1:1" x14ac:dyDescent="0.3">
      <c r="A16145"/>
    </row>
    <row r="16146" spans="1:1" x14ac:dyDescent="0.3">
      <c r="A16146"/>
    </row>
    <row r="16147" spans="1:1" x14ac:dyDescent="0.3">
      <c r="A16147"/>
    </row>
    <row r="16148" spans="1:1" x14ac:dyDescent="0.3">
      <c r="A16148"/>
    </row>
    <row r="16149" spans="1:1" x14ac:dyDescent="0.3">
      <c r="A16149"/>
    </row>
    <row r="16150" spans="1:1" x14ac:dyDescent="0.3">
      <c r="A16150"/>
    </row>
    <row r="16151" spans="1:1" x14ac:dyDescent="0.3">
      <c r="A16151"/>
    </row>
    <row r="16152" spans="1:1" x14ac:dyDescent="0.3">
      <c r="A16152"/>
    </row>
    <row r="16153" spans="1:1" x14ac:dyDescent="0.3">
      <c r="A16153"/>
    </row>
    <row r="16154" spans="1:1" x14ac:dyDescent="0.3">
      <c r="A16154"/>
    </row>
    <row r="16155" spans="1:1" x14ac:dyDescent="0.3">
      <c r="A16155"/>
    </row>
    <row r="16156" spans="1:1" x14ac:dyDescent="0.3">
      <c r="A16156"/>
    </row>
    <row r="16157" spans="1:1" x14ac:dyDescent="0.3">
      <c r="A16157"/>
    </row>
    <row r="16158" spans="1:1" x14ac:dyDescent="0.3">
      <c r="A16158"/>
    </row>
    <row r="16159" spans="1:1" x14ac:dyDescent="0.3">
      <c r="A16159"/>
    </row>
    <row r="16160" spans="1:1" x14ac:dyDescent="0.3">
      <c r="A16160"/>
    </row>
    <row r="16161" spans="1:1" x14ac:dyDescent="0.3">
      <c r="A16161"/>
    </row>
    <row r="16162" spans="1:1" x14ac:dyDescent="0.3">
      <c r="A16162"/>
    </row>
    <row r="16163" spans="1:1" x14ac:dyDescent="0.3">
      <c r="A16163"/>
    </row>
    <row r="16164" spans="1:1" x14ac:dyDescent="0.3">
      <c r="A16164"/>
    </row>
    <row r="16165" spans="1:1" x14ac:dyDescent="0.3">
      <c r="A16165"/>
    </row>
    <row r="16166" spans="1:1" x14ac:dyDescent="0.3">
      <c r="A16166"/>
    </row>
    <row r="16167" spans="1:1" x14ac:dyDescent="0.3">
      <c r="A16167"/>
    </row>
    <row r="16168" spans="1:1" x14ac:dyDescent="0.3">
      <c r="A16168"/>
    </row>
    <row r="16169" spans="1:1" x14ac:dyDescent="0.3">
      <c r="A16169"/>
    </row>
    <row r="16170" spans="1:1" x14ac:dyDescent="0.3">
      <c r="A16170"/>
    </row>
    <row r="16171" spans="1:1" x14ac:dyDescent="0.3">
      <c r="A16171"/>
    </row>
    <row r="16172" spans="1:1" x14ac:dyDescent="0.3">
      <c r="A16172"/>
    </row>
    <row r="16173" spans="1:1" x14ac:dyDescent="0.3">
      <c r="A16173"/>
    </row>
    <row r="16174" spans="1:1" x14ac:dyDescent="0.3">
      <c r="A16174"/>
    </row>
    <row r="16175" spans="1:1" x14ac:dyDescent="0.3">
      <c r="A16175"/>
    </row>
    <row r="16176" spans="1:1" x14ac:dyDescent="0.3">
      <c r="A16176"/>
    </row>
    <row r="16177" spans="1:1" x14ac:dyDescent="0.3">
      <c r="A16177"/>
    </row>
    <row r="16178" spans="1:1" x14ac:dyDescent="0.3">
      <c r="A16178"/>
    </row>
    <row r="16179" spans="1:1" x14ac:dyDescent="0.3">
      <c r="A16179"/>
    </row>
    <row r="16180" spans="1:1" x14ac:dyDescent="0.3">
      <c r="A16180"/>
    </row>
    <row r="16181" spans="1:1" x14ac:dyDescent="0.3">
      <c r="A16181"/>
    </row>
    <row r="16182" spans="1:1" x14ac:dyDescent="0.3">
      <c r="A16182"/>
    </row>
    <row r="16183" spans="1:1" x14ac:dyDescent="0.3">
      <c r="A16183"/>
    </row>
    <row r="16184" spans="1:1" x14ac:dyDescent="0.3">
      <c r="A16184"/>
    </row>
    <row r="16185" spans="1:1" x14ac:dyDescent="0.3">
      <c r="A16185"/>
    </row>
    <row r="16186" spans="1:1" x14ac:dyDescent="0.3">
      <c r="A16186"/>
    </row>
    <row r="16187" spans="1:1" x14ac:dyDescent="0.3">
      <c r="A16187"/>
    </row>
    <row r="16188" spans="1:1" x14ac:dyDescent="0.3">
      <c r="A16188"/>
    </row>
    <row r="16189" spans="1:1" x14ac:dyDescent="0.3">
      <c r="A16189"/>
    </row>
    <row r="16190" spans="1:1" x14ac:dyDescent="0.3">
      <c r="A16190"/>
    </row>
    <row r="16191" spans="1:1" x14ac:dyDescent="0.3">
      <c r="A16191"/>
    </row>
    <row r="16192" spans="1:1" x14ac:dyDescent="0.3">
      <c r="A16192"/>
    </row>
    <row r="16193" spans="1:1" x14ac:dyDescent="0.3">
      <c r="A16193"/>
    </row>
    <row r="16194" spans="1:1" x14ac:dyDescent="0.3">
      <c r="A16194"/>
    </row>
    <row r="16195" spans="1:1" x14ac:dyDescent="0.3">
      <c r="A16195"/>
    </row>
    <row r="16196" spans="1:1" x14ac:dyDescent="0.3">
      <c r="A16196"/>
    </row>
    <row r="16197" spans="1:1" x14ac:dyDescent="0.3">
      <c r="A16197"/>
    </row>
    <row r="16198" spans="1:1" x14ac:dyDescent="0.3">
      <c r="A16198"/>
    </row>
    <row r="16199" spans="1:1" x14ac:dyDescent="0.3">
      <c r="A16199"/>
    </row>
    <row r="16200" spans="1:1" x14ac:dyDescent="0.3">
      <c r="A16200"/>
    </row>
    <row r="16201" spans="1:1" x14ac:dyDescent="0.3">
      <c r="A16201"/>
    </row>
    <row r="16202" spans="1:1" x14ac:dyDescent="0.3">
      <c r="A16202"/>
    </row>
    <row r="16203" spans="1:1" x14ac:dyDescent="0.3">
      <c r="A16203"/>
    </row>
    <row r="16204" spans="1:1" x14ac:dyDescent="0.3">
      <c r="A16204"/>
    </row>
    <row r="16205" spans="1:1" x14ac:dyDescent="0.3">
      <c r="A16205"/>
    </row>
    <row r="16206" spans="1:1" x14ac:dyDescent="0.3">
      <c r="A16206"/>
    </row>
    <row r="16207" spans="1:1" x14ac:dyDescent="0.3">
      <c r="A16207"/>
    </row>
    <row r="16208" spans="1:1" x14ac:dyDescent="0.3">
      <c r="A16208"/>
    </row>
    <row r="16209" spans="1:1" x14ac:dyDescent="0.3">
      <c r="A16209"/>
    </row>
    <row r="16210" spans="1:1" x14ac:dyDescent="0.3">
      <c r="A16210"/>
    </row>
    <row r="16211" spans="1:1" x14ac:dyDescent="0.3">
      <c r="A16211"/>
    </row>
    <row r="16212" spans="1:1" x14ac:dyDescent="0.3">
      <c r="A16212"/>
    </row>
    <row r="16213" spans="1:1" x14ac:dyDescent="0.3">
      <c r="A16213"/>
    </row>
    <row r="16214" spans="1:1" x14ac:dyDescent="0.3">
      <c r="A16214"/>
    </row>
    <row r="16215" spans="1:1" x14ac:dyDescent="0.3">
      <c r="A16215"/>
    </row>
    <row r="16216" spans="1:1" x14ac:dyDescent="0.3">
      <c r="A16216"/>
    </row>
    <row r="16217" spans="1:1" x14ac:dyDescent="0.3">
      <c r="A16217"/>
    </row>
    <row r="16218" spans="1:1" x14ac:dyDescent="0.3">
      <c r="A16218"/>
    </row>
    <row r="16219" spans="1:1" x14ac:dyDescent="0.3">
      <c r="A16219"/>
    </row>
    <row r="16220" spans="1:1" x14ac:dyDescent="0.3">
      <c r="A16220"/>
    </row>
    <row r="16221" spans="1:1" x14ac:dyDescent="0.3">
      <c r="A16221"/>
    </row>
    <row r="16222" spans="1:1" x14ac:dyDescent="0.3">
      <c r="A16222"/>
    </row>
    <row r="16223" spans="1:1" x14ac:dyDescent="0.3">
      <c r="A16223"/>
    </row>
    <row r="16224" spans="1:1" x14ac:dyDescent="0.3">
      <c r="A16224"/>
    </row>
    <row r="16225" spans="1:1" x14ac:dyDescent="0.3">
      <c r="A16225"/>
    </row>
    <row r="16226" spans="1:1" x14ac:dyDescent="0.3">
      <c r="A16226"/>
    </row>
    <row r="16227" spans="1:1" x14ac:dyDescent="0.3">
      <c r="A16227"/>
    </row>
    <row r="16228" spans="1:1" x14ac:dyDescent="0.3">
      <c r="A16228"/>
    </row>
    <row r="16229" spans="1:1" x14ac:dyDescent="0.3">
      <c r="A16229"/>
    </row>
    <row r="16230" spans="1:1" x14ac:dyDescent="0.3">
      <c r="A16230"/>
    </row>
    <row r="16231" spans="1:1" x14ac:dyDescent="0.3">
      <c r="A16231"/>
    </row>
    <row r="16232" spans="1:1" x14ac:dyDescent="0.3">
      <c r="A16232"/>
    </row>
    <row r="16233" spans="1:1" x14ac:dyDescent="0.3">
      <c r="A16233"/>
    </row>
    <row r="16234" spans="1:1" x14ac:dyDescent="0.3">
      <c r="A16234"/>
    </row>
    <row r="16235" spans="1:1" x14ac:dyDescent="0.3">
      <c r="A16235"/>
    </row>
    <row r="16236" spans="1:1" x14ac:dyDescent="0.3">
      <c r="A16236"/>
    </row>
    <row r="16237" spans="1:1" x14ac:dyDescent="0.3">
      <c r="A16237"/>
    </row>
    <row r="16238" spans="1:1" x14ac:dyDescent="0.3">
      <c r="A16238"/>
    </row>
    <row r="16239" spans="1:1" x14ac:dyDescent="0.3">
      <c r="A16239"/>
    </row>
    <row r="16240" spans="1:1" x14ac:dyDescent="0.3">
      <c r="A16240"/>
    </row>
    <row r="16241" spans="1:1" x14ac:dyDescent="0.3">
      <c r="A16241"/>
    </row>
    <row r="16242" spans="1:1" x14ac:dyDescent="0.3">
      <c r="A16242"/>
    </row>
    <row r="16243" spans="1:1" x14ac:dyDescent="0.3">
      <c r="A16243"/>
    </row>
    <row r="16244" spans="1:1" x14ac:dyDescent="0.3">
      <c r="A16244"/>
    </row>
    <row r="16245" spans="1:1" x14ac:dyDescent="0.3">
      <c r="A16245"/>
    </row>
    <row r="16246" spans="1:1" x14ac:dyDescent="0.3">
      <c r="A16246"/>
    </row>
    <row r="16247" spans="1:1" x14ac:dyDescent="0.3">
      <c r="A16247"/>
    </row>
    <row r="16248" spans="1:1" x14ac:dyDescent="0.3">
      <c r="A16248"/>
    </row>
    <row r="16249" spans="1:1" x14ac:dyDescent="0.3">
      <c r="A16249"/>
    </row>
    <row r="16250" spans="1:1" x14ac:dyDescent="0.3">
      <c r="A16250"/>
    </row>
    <row r="16251" spans="1:1" x14ac:dyDescent="0.3">
      <c r="A16251"/>
    </row>
    <row r="16252" spans="1:1" x14ac:dyDescent="0.3">
      <c r="A16252"/>
    </row>
    <row r="16253" spans="1:1" x14ac:dyDescent="0.3">
      <c r="A16253"/>
    </row>
    <row r="16254" spans="1:1" x14ac:dyDescent="0.3">
      <c r="A16254"/>
    </row>
    <row r="16255" spans="1:1" x14ac:dyDescent="0.3">
      <c r="A16255"/>
    </row>
    <row r="16256" spans="1:1" x14ac:dyDescent="0.3">
      <c r="A16256"/>
    </row>
    <row r="16257" spans="1:1" x14ac:dyDescent="0.3">
      <c r="A16257"/>
    </row>
    <row r="16258" spans="1:1" x14ac:dyDescent="0.3">
      <c r="A16258"/>
    </row>
    <row r="16259" spans="1:1" x14ac:dyDescent="0.3">
      <c r="A16259"/>
    </row>
    <row r="16260" spans="1:1" x14ac:dyDescent="0.3">
      <c r="A16260"/>
    </row>
    <row r="16261" spans="1:1" x14ac:dyDescent="0.3">
      <c r="A16261"/>
    </row>
    <row r="16262" spans="1:1" x14ac:dyDescent="0.3">
      <c r="A16262"/>
    </row>
    <row r="16263" spans="1:1" x14ac:dyDescent="0.3">
      <c r="A16263"/>
    </row>
    <row r="16264" spans="1:1" x14ac:dyDescent="0.3">
      <c r="A16264"/>
    </row>
    <row r="16265" spans="1:1" x14ac:dyDescent="0.3">
      <c r="A16265"/>
    </row>
    <row r="16266" spans="1:1" x14ac:dyDescent="0.3">
      <c r="A16266"/>
    </row>
    <row r="16267" spans="1:1" x14ac:dyDescent="0.3">
      <c r="A16267"/>
    </row>
    <row r="16268" spans="1:1" x14ac:dyDescent="0.3">
      <c r="A16268"/>
    </row>
    <row r="16269" spans="1:1" x14ac:dyDescent="0.3">
      <c r="A16269"/>
    </row>
    <row r="16270" spans="1:1" x14ac:dyDescent="0.3">
      <c r="A16270"/>
    </row>
    <row r="16271" spans="1:1" x14ac:dyDescent="0.3">
      <c r="A16271"/>
    </row>
    <row r="16272" spans="1:1" x14ac:dyDescent="0.3">
      <c r="A16272"/>
    </row>
    <row r="16273" spans="1:1" x14ac:dyDescent="0.3">
      <c r="A16273"/>
    </row>
    <row r="16274" spans="1:1" x14ac:dyDescent="0.3">
      <c r="A16274"/>
    </row>
    <row r="16275" spans="1:1" x14ac:dyDescent="0.3">
      <c r="A16275"/>
    </row>
    <row r="16276" spans="1:1" x14ac:dyDescent="0.3">
      <c r="A16276"/>
    </row>
    <row r="16277" spans="1:1" x14ac:dyDescent="0.3">
      <c r="A16277"/>
    </row>
    <row r="16278" spans="1:1" x14ac:dyDescent="0.3">
      <c r="A16278"/>
    </row>
    <row r="16279" spans="1:1" x14ac:dyDescent="0.3">
      <c r="A16279"/>
    </row>
    <row r="16280" spans="1:1" x14ac:dyDescent="0.3">
      <c r="A16280"/>
    </row>
    <row r="16281" spans="1:1" x14ac:dyDescent="0.3">
      <c r="A16281"/>
    </row>
    <row r="16282" spans="1:1" x14ac:dyDescent="0.3">
      <c r="A16282"/>
    </row>
    <row r="16283" spans="1:1" x14ac:dyDescent="0.3">
      <c r="A16283"/>
    </row>
    <row r="16284" spans="1:1" x14ac:dyDescent="0.3">
      <c r="A16284"/>
    </row>
    <row r="16285" spans="1:1" x14ac:dyDescent="0.3">
      <c r="A16285"/>
    </row>
    <row r="16286" spans="1:1" x14ac:dyDescent="0.3">
      <c r="A16286"/>
    </row>
    <row r="16287" spans="1:1" x14ac:dyDescent="0.3">
      <c r="A16287"/>
    </row>
    <row r="16288" spans="1:1" x14ac:dyDescent="0.3">
      <c r="A16288"/>
    </row>
    <row r="16289" spans="1:1" x14ac:dyDescent="0.3">
      <c r="A16289"/>
    </row>
    <row r="16290" spans="1:1" x14ac:dyDescent="0.3">
      <c r="A16290"/>
    </row>
    <row r="16291" spans="1:1" x14ac:dyDescent="0.3">
      <c r="A16291"/>
    </row>
    <row r="16292" spans="1:1" x14ac:dyDescent="0.3">
      <c r="A16292"/>
    </row>
    <row r="16293" spans="1:1" x14ac:dyDescent="0.3">
      <c r="A16293"/>
    </row>
    <row r="16294" spans="1:1" x14ac:dyDescent="0.3">
      <c r="A16294"/>
    </row>
    <row r="16295" spans="1:1" x14ac:dyDescent="0.3">
      <c r="A16295"/>
    </row>
    <row r="16296" spans="1:1" x14ac:dyDescent="0.3">
      <c r="A16296"/>
    </row>
    <row r="16297" spans="1:1" x14ac:dyDescent="0.3">
      <c r="A16297"/>
    </row>
    <row r="16298" spans="1:1" x14ac:dyDescent="0.3">
      <c r="A16298"/>
    </row>
    <row r="16299" spans="1:1" x14ac:dyDescent="0.3">
      <c r="A16299"/>
    </row>
    <row r="16300" spans="1:1" x14ac:dyDescent="0.3">
      <c r="A16300"/>
    </row>
    <row r="16301" spans="1:1" x14ac:dyDescent="0.3">
      <c r="A16301"/>
    </row>
    <row r="16302" spans="1:1" x14ac:dyDescent="0.3">
      <c r="A16302"/>
    </row>
    <row r="16303" spans="1:1" x14ac:dyDescent="0.3">
      <c r="A16303"/>
    </row>
    <row r="16304" spans="1:1" x14ac:dyDescent="0.3">
      <c r="A16304"/>
    </row>
    <row r="16305" spans="1:1" x14ac:dyDescent="0.3">
      <c r="A16305"/>
    </row>
    <row r="16306" spans="1:1" x14ac:dyDescent="0.3">
      <c r="A16306"/>
    </row>
    <row r="16307" spans="1:1" x14ac:dyDescent="0.3">
      <c r="A16307"/>
    </row>
    <row r="16308" spans="1:1" x14ac:dyDescent="0.3">
      <c r="A16308"/>
    </row>
    <row r="16309" spans="1:1" x14ac:dyDescent="0.3">
      <c r="A16309"/>
    </row>
    <row r="16310" spans="1:1" x14ac:dyDescent="0.3">
      <c r="A16310"/>
    </row>
    <row r="16311" spans="1:1" x14ac:dyDescent="0.3">
      <c r="A16311"/>
    </row>
    <row r="16312" spans="1:1" x14ac:dyDescent="0.3">
      <c r="A16312"/>
    </row>
    <row r="16313" spans="1:1" x14ac:dyDescent="0.3">
      <c r="A16313"/>
    </row>
    <row r="16314" spans="1:1" x14ac:dyDescent="0.3">
      <c r="A16314"/>
    </row>
    <row r="16315" spans="1:1" x14ac:dyDescent="0.3">
      <c r="A16315"/>
    </row>
    <row r="16316" spans="1:1" x14ac:dyDescent="0.3">
      <c r="A16316"/>
    </row>
    <row r="16317" spans="1:1" x14ac:dyDescent="0.3">
      <c r="A16317"/>
    </row>
    <row r="16318" spans="1:1" x14ac:dyDescent="0.3">
      <c r="A16318"/>
    </row>
    <row r="16319" spans="1:1" x14ac:dyDescent="0.3">
      <c r="A16319"/>
    </row>
    <row r="16320" spans="1:1" x14ac:dyDescent="0.3">
      <c r="A16320"/>
    </row>
    <row r="16321" spans="1:1" x14ac:dyDescent="0.3">
      <c r="A16321"/>
    </row>
    <row r="16322" spans="1:1" x14ac:dyDescent="0.3">
      <c r="A16322"/>
    </row>
    <row r="16323" spans="1:1" x14ac:dyDescent="0.3">
      <c r="A16323"/>
    </row>
    <row r="16324" spans="1:1" x14ac:dyDescent="0.3">
      <c r="A16324"/>
    </row>
    <row r="16325" spans="1:1" x14ac:dyDescent="0.3">
      <c r="A16325"/>
    </row>
    <row r="16326" spans="1:1" x14ac:dyDescent="0.3">
      <c r="A16326"/>
    </row>
    <row r="16327" spans="1:1" x14ac:dyDescent="0.3">
      <c r="A16327"/>
    </row>
    <row r="16328" spans="1:1" x14ac:dyDescent="0.3">
      <c r="A16328"/>
    </row>
    <row r="16329" spans="1:1" x14ac:dyDescent="0.3">
      <c r="A16329"/>
    </row>
    <row r="16330" spans="1:1" x14ac:dyDescent="0.3">
      <c r="A16330"/>
    </row>
    <row r="16331" spans="1:1" x14ac:dyDescent="0.3">
      <c r="A16331"/>
    </row>
    <row r="16332" spans="1:1" x14ac:dyDescent="0.3">
      <c r="A16332"/>
    </row>
    <row r="16333" spans="1:1" x14ac:dyDescent="0.3">
      <c r="A16333"/>
    </row>
    <row r="16334" spans="1:1" x14ac:dyDescent="0.3">
      <c r="A16334"/>
    </row>
    <row r="16335" spans="1:1" x14ac:dyDescent="0.3">
      <c r="A16335"/>
    </row>
    <row r="16336" spans="1:1" x14ac:dyDescent="0.3">
      <c r="A16336"/>
    </row>
    <row r="16337" spans="1:1" x14ac:dyDescent="0.3">
      <c r="A16337"/>
    </row>
    <row r="16338" spans="1:1" x14ac:dyDescent="0.3">
      <c r="A16338"/>
    </row>
    <row r="16339" spans="1:1" x14ac:dyDescent="0.3">
      <c r="A16339"/>
    </row>
    <row r="16340" spans="1:1" x14ac:dyDescent="0.3">
      <c r="A16340"/>
    </row>
    <row r="16341" spans="1:1" x14ac:dyDescent="0.3">
      <c r="A16341"/>
    </row>
    <row r="16342" spans="1:1" x14ac:dyDescent="0.3">
      <c r="A16342"/>
    </row>
    <row r="16343" spans="1:1" x14ac:dyDescent="0.3">
      <c r="A16343"/>
    </row>
    <row r="16344" spans="1:1" x14ac:dyDescent="0.3">
      <c r="A16344"/>
    </row>
    <row r="16345" spans="1:1" x14ac:dyDescent="0.3">
      <c r="A16345"/>
    </row>
    <row r="16346" spans="1:1" x14ac:dyDescent="0.3">
      <c r="A16346"/>
    </row>
    <row r="16347" spans="1:1" x14ac:dyDescent="0.3">
      <c r="A16347"/>
    </row>
    <row r="16348" spans="1:1" x14ac:dyDescent="0.3">
      <c r="A16348"/>
    </row>
    <row r="16349" spans="1:1" x14ac:dyDescent="0.3">
      <c r="A16349"/>
    </row>
    <row r="16350" spans="1:1" x14ac:dyDescent="0.3">
      <c r="A16350"/>
    </row>
    <row r="16351" spans="1:1" x14ac:dyDescent="0.3">
      <c r="A16351"/>
    </row>
    <row r="16352" spans="1:1" x14ac:dyDescent="0.3">
      <c r="A16352"/>
    </row>
    <row r="16353" spans="1:1" x14ac:dyDescent="0.3">
      <c r="A16353"/>
    </row>
    <row r="16354" spans="1:1" x14ac:dyDescent="0.3">
      <c r="A16354"/>
    </row>
    <row r="16355" spans="1:1" x14ac:dyDescent="0.3">
      <c r="A16355"/>
    </row>
    <row r="16356" spans="1:1" x14ac:dyDescent="0.3">
      <c r="A16356"/>
    </row>
    <row r="16357" spans="1:1" x14ac:dyDescent="0.3">
      <c r="A16357"/>
    </row>
    <row r="16358" spans="1:1" x14ac:dyDescent="0.3">
      <c r="A16358"/>
    </row>
    <row r="16359" spans="1:1" x14ac:dyDescent="0.3">
      <c r="A16359"/>
    </row>
    <row r="16360" spans="1:1" x14ac:dyDescent="0.3">
      <c r="A16360"/>
    </row>
    <row r="16361" spans="1:1" x14ac:dyDescent="0.3">
      <c r="A16361"/>
    </row>
    <row r="16362" spans="1:1" x14ac:dyDescent="0.3">
      <c r="A16362"/>
    </row>
    <row r="16363" spans="1:1" x14ac:dyDescent="0.3">
      <c r="A16363"/>
    </row>
    <row r="16364" spans="1:1" x14ac:dyDescent="0.3">
      <c r="A16364"/>
    </row>
    <row r="16365" spans="1:1" x14ac:dyDescent="0.3">
      <c r="A16365"/>
    </row>
    <row r="16366" spans="1:1" x14ac:dyDescent="0.3">
      <c r="A16366"/>
    </row>
    <row r="16367" spans="1:1" x14ac:dyDescent="0.3">
      <c r="A16367"/>
    </row>
    <row r="16368" spans="1:1" x14ac:dyDescent="0.3">
      <c r="A16368"/>
    </row>
    <row r="16369" spans="1:1" x14ac:dyDescent="0.3">
      <c r="A16369"/>
    </row>
    <row r="16370" spans="1:1" x14ac:dyDescent="0.3">
      <c r="A16370"/>
    </row>
    <row r="16371" spans="1:1" x14ac:dyDescent="0.3">
      <c r="A16371"/>
    </row>
    <row r="16372" spans="1:1" x14ac:dyDescent="0.3">
      <c r="A16372"/>
    </row>
    <row r="16373" spans="1:1" x14ac:dyDescent="0.3">
      <c r="A16373"/>
    </row>
    <row r="16374" spans="1:1" x14ac:dyDescent="0.3">
      <c r="A16374"/>
    </row>
    <row r="16375" spans="1:1" x14ac:dyDescent="0.3">
      <c r="A16375"/>
    </row>
    <row r="16376" spans="1:1" x14ac:dyDescent="0.3">
      <c r="A16376"/>
    </row>
    <row r="16377" spans="1:1" x14ac:dyDescent="0.3">
      <c r="A16377"/>
    </row>
    <row r="16378" spans="1:1" x14ac:dyDescent="0.3">
      <c r="A16378"/>
    </row>
    <row r="16379" spans="1:1" x14ac:dyDescent="0.3">
      <c r="A16379"/>
    </row>
    <row r="16380" spans="1:1" x14ac:dyDescent="0.3">
      <c r="A16380"/>
    </row>
    <row r="16381" spans="1:1" x14ac:dyDescent="0.3">
      <c r="A16381"/>
    </row>
    <row r="16382" spans="1:1" x14ac:dyDescent="0.3">
      <c r="A16382"/>
    </row>
    <row r="16383" spans="1:1" x14ac:dyDescent="0.3">
      <c r="A16383"/>
    </row>
    <row r="16384" spans="1:1" x14ac:dyDescent="0.3">
      <c r="A16384"/>
    </row>
    <row r="16385" spans="1:1" x14ac:dyDescent="0.3">
      <c r="A16385"/>
    </row>
    <row r="16386" spans="1:1" x14ac:dyDescent="0.3">
      <c r="A16386"/>
    </row>
    <row r="16387" spans="1:1" x14ac:dyDescent="0.3">
      <c r="A16387"/>
    </row>
    <row r="16388" spans="1:1" x14ac:dyDescent="0.3">
      <c r="A16388"/>
    </row>
    <row r="16389" spans="1:1" x14ac:dyDescent="0.3">
      <c r="A16389"/>
    </row>
    <row r="16390" spans="1:1" x14ac:dyDescent="0.3">
      <c r="A16390"/>
    </row>
    <row r="16391" spans="1:1" x14ac:dyDescent="0.3">
      <c r="A16391"/>
    </row>
    <row r="16392" spans="1:1" x14ac:dyDescent="0.3">
      <c r="A16392"/>
    </row>
    <row r="16393" spans="1:1" x14ac:dyDescent="0.3">
      <c r="A16393"/>
    </row>
    <row r="16394" spans="1:1" x14ac:dyDescent="0.3">
      <c r="A16394"/>
    </row>
    <row r="16395" spans="1:1" x14ac:dyDescent="0.3">
      <c r="A16395"/>
    </row>
    <row r="16396" spans="1:1" x14ac:dyDescent="0.3">
      <c r="A16396"/>
    </row>
    <row r="16397" spans="1:1" x14ac:dyDescent="0.3">
      <c r="A16397"/>
    </row>
    <row r="16398" spans="1:1" x14ac:dyDescent="0.3">
      <c r="A16398"/>
    </row>
    <row r="16399" spans="1:1" x14ac:dyDescent="0.3">
      <c r="A16399"/>
    </row>
    <row r="16400" spans="1:1" x14ac:dyDescent="0.3">
      <c r="A16400"/>
    </row>
    <row r="16401" spans="1:1" x14ac:dyDescent="0.3">
      <c r="A16401"/>
    </row>
    <row r="16402" spans="1:1" x14ac:dyDescent="0.3">
      <c r="A16402"/>
    </row>
    <row r="16403" spans="1:1" x14ac:dyDescent="0.3">
      <c r="A16403"/>
    </row>
    <row r="16404" spans="1:1" x14ac:dyDescent="0.3">
      <c r="A16404"/>
    </row>
    <row r="16405" spans="1:1" x14ac:dyDescent="0.3">
      <c r="A16405"/>
    </row>
    <row r="16406" spans="1:1" x14ac:dyDescent="0.3">
      <c r="A16406"/>
    </row>
    <row r="16407" spans="1:1" x14ac:dyDescent="0.3">
      <c r="A16407"/>
    </row>
    <row r="16408" spans="1:1" x14ac:dyDescent="0.3">
      <c r="A16408"/>
    </row>
    <row r="16409" spans="1:1" x14ac:dyDescent="0.3">
      <c r="A16409"/>
    </row>
    <row r="16410" spans="1:1" x14ac:dyDescent="0.3">
      <c r="A16410"/>
    </row>
    <row r="16411" spans="1:1" x14ac:dyDescent="0.3">
      <c r="A16411"/>
    </row>
    <row r="16412" spans="1:1" x14ac:dyDescent="0.3">
      <c r="A16412"/>
    </row>
    <row r="16413" spans="1:1" x14ac:dyDescent="0.3">
      <c r="A16413"/>
    </row>
    <row r="16414" spans="1:1" x14ac:dyDescent="0.3">
      <c r="A16414"/>
    </row>
    <row r="16415" spans="1:1" x14ac:dyDescent="0.3">
      <c r="A16415"/>
    </row>
    <row r="16416" spans="1:1" x14ac:dyDescent="0.3">
      <c r="A16416"/>
    </row>
    <row r="16417" spans="1:1" x14ac:dyDescent="0.3">
      <c r="A16417"/>
    </row>
    <row r="16418" spans="1:1" x14ac:dyDescent="0.3">
      <c r="A16418"/>
    </row>
    <row r="16419" spans="1:1" x14ac:dyDescent="0.3">
      <c r="A16419"/>
    </row>
    <row r="16420" spans="1:1" x14ac:dyDescent="0.3">
      <c r="A16420"/>
    </row>
    <row r="16421" spans="1:1" x14ac:dyDescent="0.3">
      <c r="A16421"/>
    </row>
    <row r="16422" spans="1:1" x14ac:dyDescent="0.3">
      <c r="A16422"/>
    </row>
    <row r="16423" spans="1:1" x14ac:dyDescent="0.3">
      <c r="A16423"/>
    </row>
    <row r="16424" spans="1:1" x14ac:dyDescent="0.3">
      <c r="A16424"/>
    </row>
    <row r="16425" spans="1:1" x14ac:dyDescent="0.3">
      <c r="A16425"/>
    </row>
    <row r="16426" spans="1:1" x14ac:dyDescent="0.3">
      <c r="A16426"/>
    </row>
    <row r="16427" spans="1:1" x14ac:dyDescent="0.3">
      <c r="A16427"/>
    </row>
    <row r="16428" spans="1:1" x14ac:dyDescent="0.3">
      <c r="A16428"/>
    </row>
    <row r="16429" spans="1:1" x14ac:dyDescent="0.3">
      <c r="A16429"/>
    </row>
    <row r="16430" spans="1:1" x14ac:dyDescent="0.3">
      <c r="A16430"/>
    </row>
    <row r="16431" spans="1:1" x14ac:dyDescent="0.3">
      <c r="A16431"/>
    </row>
    <row r="16432" spans="1:1" x14ac:dyDescent="0.3">
      <c r="A16432"/>
    </row>
    <row r="16433" spans="1:1" x14ac:dyDescent="0.3">
      <c r="A16433"/>
    </row>
    <row r="16434" spans="1:1" x14ac:dyDescent="0.3">
      <c r="A16434"/>
    </row>
    <row r="16435" spans="1:1" x14ac:dyDescent="0.3">
      <c r="A16435"/>
    </row>
    <row r="16436" spans="1:1" x14ac:dyDescent="0.3">
      <c r="A16436"/>
    </row>
    <row r="16437" spans="1:1" x14ac:dyDescent="0.3">
      <c r="A16437"/>
    </row>
    <row r="16438" spans="1:1" x14ac:dyDescent="0.3">
      <c r="A16438"/>
    </row>
    <row r="16439" spans="1:1" x14ac:dyDescent="0.3">
      <c r="A16439"/>
    </row>
    <row r="16440" spans="1:1" x14ac:dyDescent="0.3">
      <c r="A16440"/>
    </row>
    <row r="16441" spans="1:1" x14ac:dyDescent="0.3">
      <c r="A16441"/>
    </row>
    <row r="16442" spans="1:1" x14ac:dyDescent="0.3">
      <c r="A16442"/>
    </row>
    <row r="16443" spans="1:1" x14ac:dyDescent="0.3">
      <c r="A16443"/>
    </row>
    <row r="16444" spans="1:1" x14ac:dyDescent="0.3">
      <c r="A16444"/>
    </row>
    <row r="16445" spans="1:1" x14ac:dyDescent="0.3">
      <c r="A16445"/>
    </row>
    <row r="16446" spans="1:1" x14ac:dyDescent="0.3">
      <c r="A16446"/>
    </row>
    <row r="16447" spans="1:1" x14ac:dyDescent="0.3">
      <c r="A16447"/>
    </row>
    <row r="16448" spans="1:1" x14ac:dyDescent="0.3">
      <c r="A16448"/>
    </row>
    <row r="16449" spans="1:1" x14ac:dyDescent="0.3">
      <c r="A16449"/>
    </row>
    <row r="16450" spans="1:1" x14ac:dyDescent="0.3">
      <c r="A16450"/>
    </row>
    <row r="16451" spans="1:1" x14ac:dyDescent="0.3">
      <c r="A16451"/>
    </row>
    <row r="16452" spans="1:1" x14ac:dyDescent="0.3">
      <c r="A16452"/>
    </row>
    <row r="16453" spans="1:1" x14ac:dyDescent="0.3">
      <c r="A16453"/>
    </row>
    <row r="16454" spans="1:1" x14ac:dyDescent="0.3">
      <c r="A16454"/>
    </row>
    <row r="16455" spans="1:1" x14ac:dyDescent="0.3">
      <c r="A16455"/>
    </row>
    <row r="16456" spans="1:1" x14ac:dyDescent="0.3">
      <c r="A16456"/>
    </row>
    <row r="16457" spans="1:1" x14ac:dyDescent="0.3">
      <c r="A16457"/>
    </row>
    <row r="16458" spans="1:1" x14ac:dyDescent="0.3">
      <c r="A16458"/>
    </row>
    <row r="16459" spans="1:1" x14ac:dyDescent="0.3">
      <c r="A16459"/>
    </row>
    <row r="16460" spans="1:1" x14ac:dyDescent="0.3">
      <c r="A16460"/>
    </row>
    <row r="16461" spans="1:1" x14ac:dyDescent="0.3">
      <c r="A16461"/>
    </row>
    <row r="16462" spans="1:1" x14ac:dyDescent="0.3">
      <c r="A16462"/>
    </row>
    <row r="16463" spans="1:1" x14ac:dyDescent="0.3">
      <c r="A16463"/>
    </row>
    <row r="16464" spans="1:1" x14ac:dyDescent="0.3">
      <c r="A16464"/>
    </row>
    <row r="16465" spans="1:1" x14ac:dyDescent="0.3">
      <c r="A16465"/>
    </row>
    <row r="16466" spans="1:1" x14ac:dyDescent="0.3">
      <c r="A16466"/>
    </row>
    <row r="16467" spans="1:1" x14ac:dyDescent="0.3">
      <c r="A16467"/>
    </row>
    <row r="16468" spans="1:1" x14ac:dyDescent="0.3">
      <c r="A16468"/>
    </row>
    <row r="16469" spans="1:1" x14ac:dyDescent="0.3">
      <c r="A16469"/>
    </row>
    <row r="16470" spans="1:1" x14ac:dyDescent="0.3">
      <c r="A16470"/>
    </row>
    <row r="16471" spans="1:1" x14ac:dyDescent="0.3">
      <c r="A16471"/>
    </row>
    <row r="16472" spans="1:1" x14ac:dyDescent="0.3">
      <c r="A16472"/>
    </row>
    <row r="16473" spans="1:1" x14ac:dyDescent="0.3">
      <c r="A16473"/>
    </row>
    <row r="16474" spans="1:1" x14ac:dyDescent="0.3">
      <c r="A16474"/>
    </row>
    <row r="16475" spans="1:1" x14ac:dyDescent="0.3">
      <c r="A16475"/>
    </row>
    <row r="16476" spans="1:1" x14ac:dyDescent="0.3">
      <c r="A16476"/>
    </row>
    <row r="16477" spans="1:1" x14ac:dyDescent="0.3">
      <c r="A16477"/>
    </row>
    <row r="16478" spans="1:1" x14ac:dyDescent="0.3">
      <c r="A16478"/>
    </row>
    <row r="16479" spans="1:1" x14ac:dyDescent="0.3">
      <c r="A16479"/>
    </row>
    <row r="16480" spans="1:1" x14ac:dyDescent="0.3">
      <c r="A16480"/>
    </row>
    <row r="16481" spans="1:1" x14ac:dyDescent="0.3">
      <c r="A16481"/>
    </row>
    <row r="16482" spans="1:1" x14ac:dyDescent="0.3">
      <c r="A16482"/>
    </row>
    <row r="16483" spans="1:1" x14ac:dyDescent="0.3">
      <c r="A16483"/>
    </row>
    <row r="16484" spans="1:1" x14ac:dyDescent="0.3">
      <c r="A16484"/>
    </row>
    <row r="16485" spans="1:1" x14ac:dyDescent="0.3">
      <c r="A16485"/>
    </row>
    <row r="16486" spans="1:1" x14ac:dyDescent="0.3">
      <c r="A16486"/>
    </row>
    <row r="16487" spans="1:1" x14ac:dyDescent="0.3">
      <c r="A16487"/>
    </row>
    <row r="16488" spans="1:1" x14ac:dyDescent="0.3">
      <c r="A16488"/>
    </row>
    <row r="16489" spans="1:1" x14ac:dyDescent="0.3">
      <c r="A16489"/>
    </row>
    <row r="16490" spans="1:1" x14ac:dyDescent="0.3">
      <c r="A16490"/>
    </row>
    <row r="16491" spans="1:1" x14ac:dyDescent="0.3">
      <c r="A16491"/>
    </row>
    <row r="16492" spans="1:1" x14ac:dyDescent="0.3">
      <c r="A16492"/>
    </row>
    <row r="16493" spans="1:1" x14ac:dyDescent="0.3">
      <c r="A16493"/>
    </row>
    <row r="16494" spans="1:1" x14ac:dyDescent="0.3">
      <c r="A16494"/>
    </row>
    <row r="16495" spans="1:1" x14ac:dyDescent="0.3">
      <c r="A16495"/>
    </row>
    <row r="16496" spans="1:1" x14ac:dyDescent="0.3">
      <c r="A16496"/>
    </row>
  </sheetData>
  <mergeCells count="34">
    <mergeCell ref="B139:B142"/>
    <mergeCell ref="A139:A142"/>
    <mergeCell ref="B8:D8"/>
    <mergeCell ref="D3:D7"/>
    <mergeCell ref="A20:A29"/>
    <mergeCell ref="B20:B29"/>
    <mergeCell ref="A41:A51"/>
    <mergeCell ref="B41:B51"/>
    <mergeCell ref="B3:C6"/>
    <mergeCell ref="B7:C7"/>
    <mergeCell ref="A12:A14"/>
    <mergeCell ref="B12:B14"/>
    <mergeCell ref="A18:A19"/>
    <mergeCell ref="B18:B19"/>
    <mergeCell ref="A82:A90"/>
    <mergeCell ref="B82:B90"/>
    <mergeCell ref="A117:A127"/>
    <mergeCell ref="B117:B127"/>
    <mergeCell ref="A128:A138"/>
    <mergeCell ref="B128:B138"/>
    <mergeCell ref="A106:A116"/>
    <mergeCell ref="B106:B116"/>
    <mergeCell ref="C10:C11"/>
    <mergeCell ref="A63:A66"/>
    <mergeCell ref="B63:B66"/>
    <mergeCell ref="C78:C79"/>
    <mergeCell ref="A95:A105"/>
    <mergeCell ref="B95:B105"/>
    <mergeCell ref="B52:B62"/>
    <mergeCell ref="A52:A62"/>
    <mergeCell ref="A30:A40"/>
    <mergeCell ref="B30:B40"/>
    <mergeCell ref="A68:A71"/>
    <mergeCell ref="B68:B71"/>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B17" sqref="B17"/>
    </sheetView>
  </sheetViews>
  <sheetFormatPr defaultColWidth="8.88671875" defaultRowHeight="14.4" x14ac:dyDescent="0.3"/>
  <cols>
    <col min="1" max="1" width="20.44140625" customWidth="1"/>
    <col min="2" max="2" width="89.44140625" style="471" customWidth="1"/>
  </cols>
  <sheetData>
    <row r="2" spans="1:2" ht="18" x14ac:dyDescent="0.35">
      <c r="A2" s="470" t="s">
        <v>216</v>
      </c>
    </row>
    <row r="4" spans="1:2" ht="60.9" customHeight="1" x14ac:dyDescent="0.3">
      <c r="A4" s="469" t="s">
        <v>217</v>
      </c>
      <c r="B4" s="344" t="s">
        <v>493</v>
      </c>
    </row>
    <row r="5" spans="1:2" ht="28.8" x14ac:dyDescent="0.3">
      <c r="A5" s="469" t="s">
        <v>218</v>
      </c>
      <c r="B5" s="344" t="s">
        <v>494</v>
      </c>
    </row>
    <row r="6" spans="1:2" ht="28.8" x14ac:dyDescent="0.3">
      <c r="A6" s="469" t="s">
        <v>219</v>
      </c>
      <c r="B6" s="344" t="s">
        <v>495</v>
      </c>
    </row>
    <row r="7" spans="1:2" ht="43.2" x14ac:dyDescent="0.3">
      <c r="A7" s="469" t="s">
        <v>491</v>
      </c>
      <c r="B7" s="344" t="s">
        <v>496</v>
      </c>
    </row>
    <row r="8" spans="1:2" x14ac:dyDescent="0.3">
      <c r="A8" s="469"/>
      <c r="B8" s="344"/>
    </row>
    <row r="9" spans="1:2" x14ac:dyDescent="0.3">
      <c r="A9" s="469"/>
      <c r="B9" s="344"/>
    </row>
    <row r="10" spans="1:2" x14ac:dyDescent="0.3">
      <c r="A10" s="469"/>
      <c r="B10" s="344"/>
    </row>
    <row r="11" spans="1:2" x14ac:dyDescent="0.3">
      <c r="A11" s="469"/>
      <c r="B11" s="344"/>
    </row>
    <row r="12" spans="1:2" x14ac:dyDescent="0.3">
      <c r="A12" s="469"/>
      <c r="B12" s="344"/>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4" sqref="A14"/>
    </sheetView>
  </sheetViews>
  <sheetFormatPr defaultColWidth="8.88671875" defaultRowHeight="14.4" x14ac:dyDescent="0.3"/>
  <cols>
    <col min="1" max="1" width="124.109375" style="344" customWidth="1"/>
  </cols>
  <sheetData>
    <row r="1" spans="1:1" ht="30" customHeight="1" x14ac:dyDescent="0.3">
      <c r="A1" s="347" t="s">
        <v>220</v>
      </c>
    </row>
    <row r="2" spans="1:1" ht="20.100000000000001" customHeight="1" x14ac:dyDescent="0.3">
      <c r="A2" s="345" t="s">
        <v>221</v>
      </c>
    </row>
    <row r="3" spans="1:1" ht="55.35" customHeight="1" x14ac:dyDescent="0.3">
      <c r="A3" s="346" t="s">
        <v>222</v>
      </c>
    </row>
    <row r="4" spans="1:1" ht="20.100000000000001" customHeight="1" x14ac:dyDescent="0.3">
      <c r="A4" s="345" t="s">
        <v>223</v>
      </c>
    </row>
    <row r="5" spans="1:1" ht="35.1" customHeight="1" x14ac:dyDescent="0.3">
      <c r="A5" s="346" t="s">
        <v>224</v>
      </c>
    </row>
    <row r="6" spans="1:1" ht="20.100000000000001" customHeight="1" x14ac:dyDescent="0.3">
      <c r="A6" s="345" t="s">
        <v>225</v>
      </c>
    </row>
    <row r="7" spans="1:1" ht="70.349999999999994" customHeight="1" x14ac:dyDescent="0.3">
      <c r="A7" s="346" t="s">
        <v>226</v>
      </c>
    </row>
    <row r="8" spans="1:1" ht="31.2" x14ac:dyDescent="0.3">
      <c r="A8" s="346" t="s">
        <v>227</v>
      </c>
    </row>
  </sheetData>
  <sheetProtection sheet="1" objects="1" scenarios="1"/>
  <pageMargins left="0.25" right="0.2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F59" sqref="F59:H62"/>
    </sheetView>
  </sheetViews>
  <sheetFormatPr defaultColWidth="8.88671875" defaultRowHeight="14.4" x14ac:dyDescent="0.3"/>
  <cols>
    <col min="1" max="1" width="53.44140625" customWidth="1"/>
    <col min="2" max="2" width="32.5546875" customWidth="1"/>
    <col min="3" max="3" width="12.44140625" customWidth="1"/>
    <col min="4" max="4" width="41.88671875" customWidth="1"/>
    <col min="5" max="6" width="20.5546875" customWidth="1"/>
  </cols>
  <sheetData>
    <row r="1" spans="1:6" x14ac:dyDescent="0.3">
      <c r="A1" s="576" t="s">
        <v>228</v>
      </c>
      <c r="B1" s="577"/>
      <c r="C1" s="286"/>
      <c r="D1" s="176" t="s">
        <v>229</v>
      </c>
      <c r="E1" s="330" t="s">
        <v>230</v>
      </c>
      <c r="F1" s="330" t="s">
        <v>231</v>
      </c>
    </row>
    <row r="2" spans="1:6" x14ac:dyDescent="0.3">
      <c r="A2" s="578" t="s">
        <v>232</v>
      </c>
      <c r="B2" s="579"/>
      <c r="C2" s="286"/>
      <c r="D2" s="329" t="s">
        <v>45</v>
      </c>
      <c r="E2" s="331">
        <f>Yhteenveto!B7</f>
        <v>0</v>
      </c>
      <c r="F2" s="331">
        <f>Yhteenveto!C7</f>
        <v>0</v>
      </c>
    </row>
    <row r="3" spans="1:6" x14ac:dyDescent="0.3">
      <c r="A3" s="580" t="s">
        <v>233</v>
      </c>
      <c r="B3" s="581"/>
      <c r="C3" s="286"/>
      <c r="D3" s="329" t="s">
        <v>73</v>
      </c>
      <c r="E3" s="331">
        <f>Yhteenveto!B8</f>
        <v>0</v>
      </c>
      <c r="F3" s="331">
        <f>Yhteenveto!C8</f>
        <v>0</v>
      </c>
    </row>
    <row r="4" spans="1:6" x14ac:dyDescent="0.3">
      <c r="A4" s="30"/>
      <c r="B4" s="30"/>
      <c r="C4" s="286"/>
      <c r="D4" s="329" t="s">
        <v>81</v>
      </c>
      <c r="E4" s="331">
        <f>Yhteenveto!B9</f>
        <v>0</v>
      </c>
      <c r="F4" s="331">
        <f>Yhteenveto!C9</f>
        <v>0</v>
      </c>
    </row>
    <row r="5" spans="1:6" x14ac:dyDescent="0.3">
      <c r="A5" s="576" t="s">
        <v>234</v>
      </c>
      <c r="B5" s="577"/>
      <c r="C5" s="286"/>
      <c r="D5" s="329" t="s">
        <v>235</v>
      </c>
      <c r="E5" s="331">
        <f>Yhteenveto!B10</f>
        <v>0</v>
      </c>
      <c r="F5" s="331">
        <f>Yhteenveto!C10</f>
        <v>0</v>
      </c>
    </row>
    <row r="6" spans="1:6" x14ac:dyDescent="0.3">
      <c r="A6" s="30"/>
      <c r="B6" s="30"/>
      <c r="C6" s="286"/>
      <c r="D6" s="329" t="s">
        <v>236</v>
      </c>
      <c r="E6" s="331">
        <f>Yhteenveto!B17</f>
        <v>0</v>
      </c>
      <c r="F6" s="331">
        <f>Yhteenveto!C17</f>
        <v>0</v>
      </c>
    </row>
    <row r="7" spans="1:6" x14ac:dyDescent="0.3">
      <c r="A7" s="576" t="s">
        <v>237</v>
      </c>
      <c r="B7" s="582"/>
      <c r="C7" s="286"/>
    </row>
    <row r="8" spans="1:6" x14ac:dyDescent="0.3">
      <c r="A8" s="17" t="s">
        <v>238</v>
      </c>
      <c r="B8" s="332"/>
      <c r="C8" s="286"/>
      <c r="D8" s="244" t="s">
        <v>239</v>
      </c>
      <c r="E8" s="330" t="s">
        <v>230</v>
      </c>
      <c r="F8" s="330" t="s">
        <v>231</v>
      </c>
    </row>
    <row r="9" spans="1:6" x14ac:dyDescent="0.3">
      <c r="A9" s="17" t="s">
        <v>237</v>
      </c>
      <c r="B9" s="332"/>
      <c r="C9" s="286"/>
      <c r="D9" t="s">
        <v>46</v>
      </c>
      <c r="E9" s="331">
        <f>Yhteenveto!B19</f>
        <v>0</v>
      </c>
      <c r="F9" s="331">
        <f>Yhteenveto!C19</f>
        <v>0</v>
      </c>
    </row>
    <row r="10" spans="1:6" x14ac:dyDescent="0.3">
      <c r="A10" s="17" t="s">
        <v>240</v>
      </c>
      <c r="B10" s="332"/>
      <c r="C10" s="286"/>
      <c r="D10" t="s">
        <v>58</v>
      </c>
      <c r="E10" s="331">
        <f>Yhteenveto!B20</f>
        <v>0</v>
      </c>
      <c r="F10" s="331">
        <f>Yhteenveto!C20</f>
        <v>0</v>
      </c>
    </row>
    <row r="11" spans="1:6" x14ac:dyDescent="0.3">
      <c r="A11" s="17" t="s">
        <v>241</v>
      </c>
      <c r="B11" s="332"/>
      <c r="C11" s="286"/>
      <c r="D11" t="s">
        <v>242</v>
      </c>
      <c r="E11" s="331">
        <f>Yhteenveto!B21</f>
        <v>0</v>
      </c>
      <c r="F11" s="331">
        <f>Yhteenveto!C21</f>
        <v>0</v>
      </c>
    </row>
    <row r="12" spans="1:6" x14ac:dyDescent="0.3">
      <c r="A12" s="30"/>
      <c r="B12" s="30"/>
      <c r="C12" s="286"/>
      <c r="D12" t="s">
        <v>243</v>
      </c>
      <c r="E12" s="331">
        <f>Yhteenveto!B22</f>
        <v>0</v>
      </c>
      <c r="F12" s="331">
        <f>Yhteenveto!C22</f>
        <v>0</v>
      </c>
    </row>
    <row r="13" spans="1:6" x14ac:dyDescent="0.3">
      <c r="A13" s="576" t="s">
        <v>244</v>
      </c>
      <c r="B13" s="577"/>
      <c r="C13" s="286"/>
      <c r="D13" t="s">
        <v>77</v>
      </c>
      <c r="E13" s="331">
        <f>Yhteenveto!B23</f>
        <v>0</v>
      </c>
      <c r="F13" s="331">
        <f>Yhteenveto!C23</f>
        <v>0</v>
      </c>
    </row>
    <row r="14" spans="1:6" x14ac:dyDescent="0.3">
      <c r="A14" s="18" t="s">
        <v>245</v>
      </c>
      <c r="B14" s="333"/>
      <c r="C14" s="286"/>
      <c r="D14" t="s">
        <v>246</v>
      </c>
      <c r="E14" s="331">
        <f>Yhteenveto!B24</f>
        <v>0</v>
      </c>
      <c r="F14" s="331">
        <f>Yhteenveto!C24</f>
        <v>0</v>
      </c>
    </row>
    <row r="15" spans="1:6" x14ac:dyDescent="0.3">
      <c r="A15" s="18" t="s">
        <v>247</v>
      </c>
      <c r="B15" s="333"/>
      <c r="C15" s="286"/>
      <c r="D15" t="s">
        <v>248</v>
      </c>
      <c r="E15" s="331">
        <f>Yhteenveto!B25</f>
        <v>0</v>
      </c>
      <c r="F15" s="331">
        <f>Yhteenveto!C25</f>
        <v>0</v>
      </c>
    </row>
    <row r="16" spans="1:6" x14ac:dyDescent="0.3">
      <c r="A16" s="30"/>
      <c r="B16" s="30"/>
      <c r="C16" s="286"/>
      <c r="D16" t="s">
        <v>249</v>
      </c>
      <c r="E16" s="331">
        <f>Yhteenveto!B30</f>
        <v>0</v>
      </c>
      <c r="F16" s="331">
        <f>Yhteenveto!C30</f>
        <v>0</v>
      </c>
    </row>
    <row r="17" spans="1:6" x14ac:dyDescent="0.3">
      <c r="A17" s="576" t="s">
        <v>250</v>
      </c>
      <c r="B17" s="577"/>
      <c r="C17" s="286"/>
    </row>
    <row r="18" spans="1:6" x14ac:dyDescent="0.3">
      <c r="A18" s="17" t="s">
        <v>251</v>
      </c>
      <c r="B18" s="334"/>
      <c r="C18" s="286"/>
      <c r="D18" s="176" t="s">
        <v>252</v>
      </c>
      <c r="E18" s="330" t="s">
        <v>230</v>
      </c>
      <c r="F18" s="330" t="s">
        <v>231</v>
      </c>
    </row>
    <row r="19" spans="1:6" x14ac:dyDescent="0.3">
      <c r="A19" s="17" t="s">
        <v>253</v>
      </c>
      <c r="B19" s="334"/>
      <c r="C19" s="286"/>
      <c r="D19" t="s">
        <v>254</v>
      </c>
      <c r="E19" s="331">
        <f>Yhteenveto!B46</f>
        <v>0</v>
      </c>
      <c r="F19" s="331">
        <f>Yhteenveto!C46</f>
        <v>0</v>
      </c>
    </row>
    <row r="20" spans="1:6" x14ac:dyDescent="0.3">
      <c r="A20" s="18" t="s">
        <v>255</v>
      </c>
      <c r="B20" s="333"/>
      <c r="C20" s="286"/>
      <c r="D20" t="s">
        <v>256</v>
      </c>
      <c r="E20" s="331">
        <f>Yhteenveto!B47</f>
        <v>0</v>
      </c>
      <c r="F20" s="331">
        <f>Yhteenveto!C47</f>
        <v>0</v>
      </c>
    </row>
    <row r="21" spans="1:6" x14ac:dyDescent="0.3">
      <c r="A21" s="18" t="s">
        <v>257</v>
      </c>
      <c r="B21" s="333"/>
      <c r="C21" s="286"/>
      <c r="D21" t="s">
        <v>258</v>
      </c>
      <c r="E21" s="331">
        <f>Yhteenveto!B48</f>
        <v>0</v>
      </c>
      <c r="F21" s="331">
        <f>Yhteenveto!C48</f>
        <v>0</v>
      </c>
    </row>
    <row r="22" spans="1:6" x14ac:dyDescent="0.3">
      <c r="A22" s="576" t="s">
        <v>259</v>
      </c>
      <c r="B22" s="577"/>
      <c r="C22" s="286"/>
      <c r="D22" t="s">
        <v>260</v>
      </c>
      <c r="E22" s="331">
        <f>Yhteenveto!B52</f>
        <v>0</v>
      </c>
      <c r="F22" s="331">
        <f>Yhteenveto!C52</f>
        <v>0</v>
      </c>
    </row>
    <row r="23" spans="1:6" x14ac:dyDescent="0.3">
      <c r="A23" s="20" t="s">
        <v>261</v>
      </c>
      <c r="B23" s="335"/>
      <c r="C23" s="286"/>
      <c r="D23" t="s">
        <v>262</v>
      </c>
      <c r="E23" s="331">
        <f>Yhteenveto!B57</f>
        <v>0</v>
      </c>
      <c r="F23" s="331">
        <f>Yhteenveto!C57</f>
        <v>0</v>
      </c>
    </row>
    <row r="24" spans="1:6" x14ac:dyDescent="0.3">
      <c r="A24" s="20" t="s">
        <v>263</v>
      </c>
      <c r="B24" s="335"/>
      <c r="C24" s="286"/>
    </row>
    <row r="25" spans="1:6" x14ac:dyDescent="0.3">
      <c r="A25" s="20" t="s">
        <v>264</v>
      </c>
      <c r="B25" s="335"/>
      <c r="C25" s="286"/>
      <c r="D25" s="176" t="s">
        <v>265</v>
      </c>
      <c r="E25" s="330" t="s">
        <v>230</v>
      </c>
      <c r="F25" s="330" t="s">
        <v>231</v>
      </c>
    </row>
    <row r="26" spans="1:6" x14ac:dyDescent="0.3">
      <c r="A26" s="20" t="s">
        <v>266</v>
      </c>
      <c r="B26" s="335"/>
      <c r="C26" s="286"/>
      <c r="D26" t="s">
        <v>267</v>
      </c>
      <c r="E26" s="331">
        <f>Yhteenveto!B4</f>
        <v>0</v>
      </c>
      <c r="F26" s="331">
        <f>Yhteenveto!C4</f>
        <v>0</v>
      </c>
    </row>
    <row r="27" spans="1:6" x14ac:dyDescent="0.3">
      <c r="A27" s="30"/>
      <c r="B27" s="30"/>
      <c r="C27" s="286"/>
      <c r="D27" t="s">
        <v>268</v>
      </c>
      <c r="E27" s="331">
        <f>Yhteenveto!B5</f>
        <v>0</v>
      </c>
      <c r="F27" s="331">
        <f>Yhteenveto!C5</f>
        <v>0</v>
      </c>
    </row>
    <row r="28" spans="1:6" x14ac:dyDescent="0.3">
      <c r="A28" s="587" t="s">
        <v>269</v>
      </c>
      <c r="B28" s="577"/>
    </row>
    <row r="29" spans="1:6" x14ac:dyDescent="0.3">
      <c r="A29" s="588" t="s">
        <v>270</v>
      </c>
      <c r="B29" s="589"/>
      <c r="D29" s="176" t="s">
        <v>271</v>
      </c>
    </row>
    <row r="30" spans="1:6" x14ac:dyDescent="0.3">
      <c r="A30" s="18" t="s">
        <v>272</v>
      </c>
      <c r="B30" s="336"/>
      <c r="D30" t="s">
        <v>273</v>
      </c>
      <c r="E30" s="331">
        <f>Yhteenveto!C2</f>
        <v>0</v>
      </c>
    </row>
    <row r="31" spans="1:6" x14ac:dyDescent="0.3">
      <c r="A31" s="18" t="s">
        <v>274</v>
      </c>
      <c r="B31" s="336"/>
      <c r="C31" s="1"/>
      <c r="D31" t="s">
        <v>275</v>
      </c>
      <c r="E31" s="331">
        <f>Yhteenveto!E2</f>
        <v>0</v>
      </c>
    </row>
    <row r="32" spans="1:6" x14ac:dyDescent="0.3">
      <c r="A32" s="18" t="s">
        <v>276</v>
      </c>
      <c r="B32" s="336"/>
    </row>
    <row r="33" spans="1:3" x14ac:dyDescent="0.3">
      <c r="A33" s="18" t="s">
        <v>277</v>
      </c>
      <c r="B33" s="336"/>
    </row>
    <row r="34" spans="1:3" x14ac:dyDescent="0.3">
      <c r="A34" s="18" t="s">
        <v>278</v>
      </c>
      <c r="B34" s="337">
        <f>SUM(B30:B33)</f>
        <v>0</v>
      </c>
    </row>
    <row r="35" spans="1:3" x14ac:dyDescent="0.3">
      <c r="A35" s="588" t="s">
        <v>279</v>
      </c>
      <c r="B35" s="589"/>
    </row>
    <row r="36" spans="1:3" x14ac:dyDescent="0.3">
      <c r="A36" s="18" t="s">
        <v>272</v>
      </c>
      <c r="B36" s="338"/>
    </row>
    <row r="37" spans="1:3" x14ac:dyDescent="0.3">
      <c r="A37" s="18" t="s">
        <v>280</v>
      </c>
      <c r="B37" s="338"/>
    </row>
    <row r="38" spans="1:3" x14ac:dyDescent="0.3">
      <c r="A38" s="18" t="s">
        <v>277</v>
      </c>
      <c r="B38" s="335"/>
    </row>
    <row r="39" spans="1:3" x14ac:dyDescent="0.3">
      <c r="A39" s="588" t="s">
        <v>281</v>
      </c>
      <c r="B39" s="589"/>
    </row>
    <row r="40" spans="1:3" x14ac:dyDescent="0.3">
      <c r="A40" s="19" t="s">
        <v>282</v>
      </c>
      <c r="B40" s="335"/>
    </row>
    <row r="41" spans="1:3" x14ac:dyDescent="0.3">
      <c r="A41" s="19" t="s">
        <v>283</v>
      </c>
      <c r="B41" s="335"/>
    </row>
    <row r="42" spans="1:3" x14ac:dyDescent="0.3">
      <c r="A42" s="19" t="s">
        <v>284</v>
      </c>
      <c r="B42" s="335"/>
    </row>
    <row r="43" spans="1:3" x14ac:dyDescent="0.3">
      <c r="A43" s="124"/>
      <c r="B43" s="122"/>
      <c r="C43" s="1"/>
    </row>
    <row r="44" spans="1:3" x14ac:dyDescent="0.3">
      <c r="A44" s="125" t="s">
        <v>285</v>
      </c>
      <c r="B44" s="339"/>
    </row>
    <row r="45" spans="1:3" x14ac:dyDescent="0.3">
      <c r="A45" s="126" t="s">
        <v>286</v>
      </c>
      <c r="B45" s="335"/>
    </row>
    <row r="46" spans="1:3" x14ac:dyDescent="0.3">
      <c r="A46" s="126" t="s">
        <v>287</v>
      </c>
      <c r="B46" s="335"/>
    </row>
    <row r="47" spans="1:3" x14ac:dyDescent="0.3">
      <c r="A47" s="123"/>
      <c r="B47" s="123"/>
      <c r="C47" s="1"/>
    </row>
    <row r="48" spans="1:3" ht="28.8" x14ac:dyDescent="0.3">
      <c r="A48" s="16" t="s">
        <v>288</v>
      </c>
      <c r="B48" s="332"/>
      <c r="C48" s="1" t="s">
        <v>289</v>
      </c>
    </row>
    <row r="49" spans="1:8" ht="28.8" x14ac:dyDescent="0.3">
      <c r="A49" s="16" t="s">
        <v>290</v>
      </c>
      <c r="B49" s="332"/>
      <c r="C49" s="1" t="s">
        <v>289</v>
      </c>
    </row>
    <row r="50" spans="1:8" x14ac:dyDescent="0.3">
      <c r="A50" s="30"/>
      <c r="B50" s="30"/>
      <c r="C50" s="1"/>
    </row>
    <row r="51" spans="1:8" x14ac:dyDescent="0.3">
      <c r="A51" s="125" t="s">
        <v>291</v>
      </c>
      <c r="B51" s="340"/>
      <c r="C51" s="1"/>
    </row>
    <row r="52" spans="1:8" x14ac:dyDescent="0.3">
      <c r="A52" s="30"/>
      <c r="B52" s="30"/>
      <c r="C52" s="1"/>
    </row>
    <row r="53" spans="1:8" x14ac:dyDescent="0.3">
      <c r="A53" s="583" t="s">
        <v>292</v>
      </c>
      <c r="B53" s="583"/>
      <c r="C53" s="1"/>
    </row>
    <row r="54" spans="1:8" ht="28.8" x14ac:dyDescent="0.3">
      <c r="A54" s="125" t="s">
        <v>293</v>
      </c>
      <c r="B54" s="340"/>
      <c r="C54" s="1" t="s">
        <v>289</v>
      </c>
    </row>
    <row r="55" spans="1:8" x14ac:dyDescent="0.3">
      <c r="A55" s="125" t="s">
        <v>294</v>
      </c>
      <c r="B55" s="340"/>
      <c r="C55" s="1"/>
    </row>
    <row r="57" spans="1:8" x14ac:dyDescent="0.3">
      <c r="A57" s="326" t="s">
        <v>295</v>
      </c>
      <c r="B57" s="327"/>
      <c r="C57" s="327"/>
      <c r="D57" s="327"/>
      <c r="E57" s="328"/>
    </row>
    <row r="58" spans="1:8" ht="28.8" x14ac:dyDescent="0.3">
      <c r="A58" s="326" t="s">
        <v>296</v>
      </c>
      <c r="B58" s="327"/>
      <c r="C58" s="327"/>
      <c r="D58" s="327"/>
      <c r="E58" s="285" t="s">
        <v>297</v>
      </c>
    </row>
    <row r="59" spans="1:8" x14ac:dyDescent="0.3">
      <c r="A59" s="125" t="s">
        <v>298</v>
      </c>
      <c r="B59" s="584"/>
      <c r="C59" s="585"/>
      <c r="D59" s="586"/>
      <c r="E59" s="341"/>
      <c r="F59" s="574" t="s">
        <v>299</v>
      </c>
      <c r="G59" s="575"/>
      <c r="H59" s="575"/>
    </row>
    <row r="60" spans="1:8" x14ac:dyDescent="0.3">
      <c r="A60" s="126" t="s">
        <v>300</v>
      </c>
      <c r="B60" s="342"/>
      <c r="C60" s="343"/>
      <c r="D60" s="343"/>
      <c r="E60" s="341"/>
      <c r="F60" s="574"/>
      <c r="G60" s="575"/>
      <c r="H60" s="575"/>
    </row>
    <row r="61" spans="1:8" x14ac:dyDescent="0.3">
      <c r="A61" s="126" t="s">
        <v>301</v>
      </c>
      <c r="B61" s="342"/>
      <c r="C61" s="343"/>
      <c r="D61" s="343"/>
      <c r="E61" s="341"/>
      <c r="F61" s="574"/>
      <c r="G61" s="575"/>
      <c r="H61" s="575"/>
    </row>
    <row r="62" spans="1:8" x14ac:dyDescent="0.3">
      <c r="A62" s="126" t="s">
        <v>302</v>
      </c>
      <c r="B62" s="342"/>
      <c r="C62" s="343"/>
      <c r="D62" s="343"/>
      <c r="E62" s="341"/>
      <c r="F62" s="574"/>
      <c r="G62" s="575"/>
      <c r="H62" s="575"/>
    </row>
  </sheetData>
  <sheetProtection sheet="1" objects="1" scenarios="1"/>
  <mergeCells count="15">
    <mergeCell ref="F59:H62"/>
    <mergeCell ref="A13:B13"/>
    <mergeCell ref="A1:B1"/>
    <mergeCell ref="A2:B2"/>
    <mergeCell ref="A3:B3"/>
    <mergeCell ref="A5:B5"/>
    <mergeCell ref="A7:B7"/>
    <mergeCell ref="A53:B53"/>
    <mergeCell ref="B59:D59"/>
    <mergeCell ref="A17:B17"/>
    <mergeCell ref="A22:B22"/>
    <mergeCell ref="A28:B28"/>
    <mergeCell ref="A29:B29"/>
    <mergeCell ref="A35:B35"/>
    <mergeCell ref="A39:B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Muuttujat!$E$20:$E$21</xm:f>
          </x14:formula1>
          <xm:sqref>B54 B48:B49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3"/>
  <sheetViews>
    <sheetView zoomScaleNormal="100" workbookViewId="0">
      <pane xSplit="1" ySplit="2" topLeftCell="B3" activePane="bottomRight" state="frozen"/>
      <selection pane="topRight" activeCell="B1" sqref="B1"/>
      <selection pane="bottomLeft" activeCell="A3" sqref="A3"/>
      <selection pane="bottomRight" activeCell="I226" sqref="I226"/>
    </sheetView>
  </sheetViews>
  <sheetFormatPr defaultColWidth="12.5546875" defaultRowHeight="14.4" x14ac:dyDescent="0.3"/>
  <cols>
    <col min="1" max="1" width="38.5546875" customWidth="1"/>
    <col min="2" max="3" width="13.44140625" customWidth="1"/>
    <col min="4" max="4" width="13.44140625" hidden="1" customWidth="1"/>
    <col min="5" max="6" width="13.44140625" customWidth="1"/>
    <col min="7" max="7" width="13.44140625" style="30" customWidth="1"/>
    <col min="8" max="8" width="9.44140625" style="261" customWidth="1"/>
    <col min="9" max="9" width="9.44140625" customWidth="1"/>
    <col min="10" max="13" width="9.5546875" customWidth="1"/>
    <col min="14" max="14" width="7.5546875" customWidth="1"/>
    <col min="15" max="15" width="8.109375" customWidth="1"/>
    <col min="16" max="20" width="10.44140625" customWidth="1"/>
    <col min="21" max="21" width="37.5546875" customWidth="1"/>
    <col min="22" max="36" width="8.109375" customWidth="1"/>
  </cols>
  <sheetData>
    <row r="1" spans="1:36" ht="71.400000000000006" customHeight="1" thickBot="1" x14ac:dyDescent="0.35">
      <c r="A1" s="127" t="s">
        <v>303</v>
      </c>
      <c r="B1" s="128" t="s">
        <v>304</v>
      </c>
      <c r="C1" s="129" t="s">
        <v>305</v>
      </c>
      <c r="D1" s="237" t="s">
        <v>306</v>
      </c>
      <c r="E1" s="130" t="s">
        <v>26</v>
      </c>
      <c r="F1" s="236" t="s">
        <v>27</v>
      </c>
      <c r="G1" s="242" t="s">
        <v>307</v>
      </c>
      <c r="H1" s="258" t="s">
        <v>308</v>
      </c>
      <c r="I1" s="138" t="s">
        <v>309</v>
      </c>
      <c r="J1" s="139" t="s">
        <v>310</v>
      </c>
      <c r="K1" s="139" t="s">
        <v>311</v>
      </c>
      <c r="L1" s="139" t="s">
        <v>312</v>
      </c>
      <c r="M1" s="139" t="s">
        <v>313</v>
      </c>
      <c r="N1" s="138" t="s">
        <v>314</v>
      </c>
      <c r="O1" s="138" t="s">
        <v>315</v>
      </c>
      <c r="P1" s="140" t="s">
        <v>316</v>
      </c>
      <c r="Q1" s="141" t="s">
        <v>22</v>
      </c>
      <c r="R1" s="141" t="s">
        <v>23</v>
      </c>
      <c r="S1" s="141" t="s">
        <v>317</v>
      </c>
      <c r="T1" s="141" t="s">
        <v>318</v>
      </c>
      <c r="U1" s="1"/>
      <c r="V1" s="1"/>
      <c r="W1" s="1"/>
      <c r="X1" s="1"/>
      <c r="Y1" s="1"/>
      <c r="Z1" s="1"/>
      <c r="AA1" s="1"/>
      <c r="AB1" s="1"/>
      <c r="AC1" s="1"/>
      <c r="AD1" s="1"/>
      <c r="AE1" s="1"/>
      <c r="AF1" s="1"/>
      <c r="AG1" s="1"/>
      <c r="AH1" s="1"/>
      <c r="AI1" s="1"/>
      <c r="AJ1" s="1"/>
    </row>
    <row r="2" spans="1:36" ht="14.25" customHeight="1" thickBot="1" x14ac:dyDescent="0.35">
      <c r="A2" s="3" t="s">
        <v>319</v>
      </c>
      <c r="B2" s="273">
        <f>SUMIF(Table_1[Toteutuminen],"Toteutunut",TOIMINTA!$D$3:$D$624)</f>
        <v>0</v>
      </c>
      <c r="C2" s="152">
        <f>D2+G2</f>
        <v>0</v>
      </c>
      <c r="D2" s="241">
        <f>TOIMINTA!W625</f>
        <v>0</v>
      </c>
      <c r="E2" s="152">
        <f>TOIMINTA!Y625</f>
        <v>0</v>
      </c>
      <c r="F2" s="74">
        <f>TOIMINTA!Z625</f>
        <v>0</v>
      </c>
      <c r="G2" s="243">
        <f>TOIMINTA!AA625</f>
        <v>0</v>
      </c>
      <c r="H2" s="71" t="e">
        <f>SUM(TOIMINTA!$D$3:$D$624)/SUM(TOIMINTA!$D$3:$D$624)</f>
        <v>#DIV/0!</v>
      </c>
      <c r="I2" s="72" t="e">
        <f>B2/($B$2+$J$2+$L$2)</f>
        <v>#DIV/0!</v>
      </c>
      <c r="J2" s="73">
        <f>SUMIF(Table_1[Toteutuminen],"Ei osallistujia",TOIMINTA!$D$3:$D$624)</f>
        <v>0</v>
      </c>
      <c r="K2" s="72" t="e">
        <f>J2/($B$2+$J$2+$L$2)</f>
        <v>#DIV/0!</v>
      </c>
      <c r="L2" s="73">
        <f>SUMIF(Table_1[Toteutuminen],"Peruttu",TOIMINTA!$D$3:$D$624)</f>
        <v>0</v>
      </c>
      <c r="M2" s="72" t="e">
        <f>L2/($B$2+$J$2+$L$2)</f>
        <v>#DIV/0!</v>
      </c>
      <c r="N2" s="73">
        <f>TOIMINTA!S625</f>
        <v>0</v>
      </c>
      <c r="O2" s="73">
        <f>TOIMINTA!T625</f>
        <v>0</v>
      </c>
      <c r="P2" s="74">
        <f>IF(N2=0,0,N2/O2)</f>
        <v>0</v>
      </c>
      <c r="Q2" s="75">
        <f>TOIMINTA!U625</f>
        <v>0</v>
      </c>
      <c r="R2" s="75">
        <f>TOIMINTA!V625</f>
        <v>0</v>
      </c>
      <c r="S2" s="75">
        <f>TOIMINTA!X625</f>
        <v>0</v>
      </c>
      <c r="T2" s="74">
        <f>IF(S2=0,0,S2/B2)</f>
        <v>0</v>
      </c>
      <c r="U2" s="9" t="str">
        <f>A2</f>
        <v>YHTEENSÄ</v>
      </c>
      <c r="V2" s="1"/>
      <c r="W2" s="1"/>
      <c r="X2" s="1"/>
      <c r="Y2" s="1"/>
      <c r="Z2" s="1"/>
      <c r="AA2" s="1"/>
      <c r="AB2" s="1"/>
      <c r="AC2" s="1"/>
      <c r="AD2" s="1"/>
      <c r="AE2" s="1"/>
      <c r="AF2" s="1"/>
      <c r="AG2" s="1"/>
      <c r="AH2" s="1"/>
      <c r="AI2" s="1"/>
      <c r="AJ2" s="1"/>
    </row>
    <row r="3" spans="1:36" ht="14.25" customHeight="1" x14ac:dyDescent="0.3">
      <c r="A3" s="35" t="s">
        <v>57</v>
      </c>
      <c r="B3" s="164" t="s">
        <v>320</v>
      </c>
      <c r="C3" s="32"/>
      <c r="D3" s="58"/>
      <c r="E3" s="33"/>
      <c r="F3" s="59"/>
      <c r="G3" s="32"/>
      <c r="H3" s="263"/>
      <c r="I3" s="33"/>
      <c r="J3" s="33"/>
      <c r="K3" s="31"/>
      <c r="L3" s="31"/>
      <c r="M3" s="31"/>
      <c r="N3" s="31"/>
      <c r="O3" s="31"/>
      <c r="P3" s="31"/>
      <c r="Q3" s="31"/>
      <c r="R3" s="83" t="str">
        <f>A3</f>
        <v>Valitse yksi</v>
      </c>
      <c r="S3" s="1"/>
      <c r="T3" s="1"/>
      <c r="U3" s="1"/>
      <c r="V3" s="1"/>
      <c r="W3" s="1"/>
      <c r="X3" s="1"/>
      <c r="Y3" s="1"/>
      <c r="Z3" s="1"/>
      <c r="AA3" s="1"/>
      <c r="AB3" s="1"/>
      <c r="AC3" s="1"/>
      <c r="AD3" s="1"/>
      <c r="AE3" s="1"/>
      <c r="AF3" s="1"/>
      <c r="AG3" s="1"/>
    </row>
    <row r="4" spans="1:36" ht="14.25" customHeight="1" x14ac:dyDescent="0.3">
      <c r="A4" s="8" t="str">
        <f>Muuttujat!B8</f>
        <v>a) Live</v>
      </c>
      <c r="B4" s="157">
        <f>SUMIFS(TOIMINTA!$D$3:$D$624, TOIMINTA!$G$3:$G$624,"a)*",TOIMINTA!$C$3:$C$624,"Toteutunut")</f>
        <v>0</v>
      </c>
      <c r="C4" s="156">
        <f t="shared" ref="C4:C5" si="0">D4+G4</f>
        <v>0</v>
      </c>
      <c r="D4" s="240">
        <f>SUMIFS(TOIMINTA!$W$3:$W$624, TOIMINTA!$G$3:$G$624,"a)*",TOIMINTA!$C$3:$C$624,"Toteutunut")</f>
        <v>0</v>
      </c>
      <c r="E4" s="240">
        <f>SUMIFS(TOIMINTA!$Y$3:$Y$624, TOIMINTA!$G$3:$G$624,"a)*",TOIMINTA!$C$3:$C$624,"Toteutunut")</f>
        <v>0</v>
      </c>
      <c r="F4" s="240">
        <f>SUMIFS(TOIMINTA!$Z$3:$Z$624, TOIMINTA!$G$3:$G$624,"a)*",TOIMINTA!$C$3:$C$624,"Toteutunut")</f>
        <v>0</v>
      </c>
      <c r="G4" s="253">
        <f>SUMIFS(TOIMINTA!$AA$3:$AA$624, TOIMINTA!$G$3:$G$624,"a)*",TOIMINTA!$C$3:$C$624,"Toteutunut")</f>
        <v>0</v>
      </c>
      <c r="H4" s="260" t="e">
        <f>B4/$B$2</f>
        <v>#DIV/0!</v>
      </c>
      <c r="I4" s="57" t="e">
        <f>B4/($B$2+$J$2+$L$2)</f>
        <v>#DIV/0!</v>
      </c>
      <c r="J4" s="54">
        <f>SUMIFS(TOIMINTA!$D$3:$D$624, TOIMINTA!$G$3:$G$624,"a)*",TOIMINTA!$C$3:$C$624,"Ei osallistujia")</f>
        <v>0</v>
      </c>
      <c r="K4" s="57" t="e">
        <f>J4/($B$2+$J$2+$L$2)</f>
        <v>#DIV/0!</v>
      </c>
      <c r="L4" s="54">
        <f>SUMIFS(TOIMINTA!$D$3:$D$624, TOIMINTA!$G$3:$G$624,"a)*",TOIMINTA!$C$3:$C$624,"Peruttu")</f>
        <v>0</v>
      </c>
      <c r="M4" s="57" t="e">
        <f>L4/($B$2+$J$2+$L$2)</f>
        <v>#DIV/0!</v>
      </c>
      <c r="N4" s="54">
        <f>SUMIFS(TOIMINTA!$S$3:$S$624, TOIMINTA!$G$3:$G$624,"a)*",TOIMINTA!$C$3:$C$624,"Toteutunut")</f>
        <v>0</v>
      </c>
      <c r="O4" s="54">
        <f>SUMIFS(TOIMINTA!$T$3:$T$624, TOIMINTA!$G$3:$G$624,"a)*",TOIMINTA!$C$3:$C$624,"Toteutunut")</f>
        <v>0</v>
      </c>
      <c r="P4" s="34">
        <f>IF(N4=0,0,N4/O4)</f>
        <v>0</v>
      </c>
      <c r="Q4" s="34">
        <f>SUMIFS(TOIMINTA!$U$3:$U$624, TOIMINTA!$G$3:$G$624,"a)*",TOIMINTA!$C$3:$C$624,"Toteutunut")</f>
        <v>0</v>
      </c>
      <c r="R4" s="34">
        <f>SUMIFS(TOIMINTA!$V$3:$V$624, TOIMINTA!$G$3:$G$624,"a)*",TOIMINTA!$C$3:$C$624,"Toteutunut")</f>
        <v>0</v>
      </c>
      <c r="S4" s="34">
        <f>SUMIFS(TOIMINTA!$X$3:$X$624, TOIMINTA!$G$3:$G$624,"a)*",TOIMINTA!$C$3:$C$624,"Toteutunut")</f>
        <v>0</v>
      </c>
      <c r="T4" s="34">
        <f>IF(S4=0,0,S4/B4)</f>
        <v>0</v>
      </c>
      <c r="U4" s="9" t="str">
        <f>A4</f>
        <v>a) Live</v>
      </c>
      <c r="V4" s="1"/>
      <c r="W4" s="1"/>
      <c r="X4" s="1"/>
      <c r="Y4" s="1"/>
      <c r="Z4" s="1"/>
      <c r="AA4" s="1"/>
      <c r="AB4" s="1"/>
      <c r="AC4" s="1"/>
      <c r="AD4" s="1"/>
      <c r="AE4" s="1"/>
      <c r="AF4" s="1"/>
      <c r="AG4" s="1"/>
      <c r="AH4" s="1"/>
      <c r="AI4" s="1"/>
      <c r="AJ4" s="1"/>
    </row>
    <row r="5" spans="1:36" ht="14.25" customHeight="1" x14ac:dyDescent="0.3">
      <c r="A5" s="8" t="str">
        <f>Muuttujat!B9</f>
        <v>b) Verkossa</v>
      </c>
      <c r="B5" s="157">
        <f>SUMIFS(TOIMINTA!$D$3:$D$624, TOIMINTA!$G$3:$G$624,"b)*",TOIMINTA!$C$3:$C$624,"Toteutunut")</f>
        <v>0</v>
      </c>
      <c r="C5" s="156">
        <f t="shared" si="0"/>
        <v>0</v>
      </c>
      <c r="D5" s="240">
        <f>SUMIFS(TOIMINTA!$W$3:$W$624, TOIMINTA!$G$3:$G$624,"b)*",TOIMINTA!$C$3:$C$624,"Toteutunut")</f>
        <v>0</v>
      </c>
      <c r="E5" s="240">
        <f>SUMIFS(TOIMINTA!$Y$3:$Y$624, TOIMINTA!$G$3:$G$624,"b)*",TOIMINTA!$C$3:$C$624,"Toteutunut")</f>
        <v>0</v>
      </c>
      <c r="F5" s="240">
        <f>SUMIFS(TOIMINTA!$Z$3:$Z$624, TOIMINTA!$G$3:$G$624,"b)*",TOIMINTA!$C$3:$C$624,"Toteutunut")</f>
        <v>0</v>
      </c>
      <c r="G5" s="253">
        <f>SUMIFS(TOIMINTA!$AA$3:$AA$624, TOIMINTA!$G$3:$G$624,"b)*",TOIMINTA!$C$3:$C$624,"Toteutunut")</f>
        <v>0</v>
      </c>
      <c r="H5" s="260" t="e">
        <f t="shared" ref="H5" si="1">B5/$B$2</f>
        <v>#DIV/0!</v>
      </c>
      <c r="I5" s="57" t="e">
        <f>B5/($B$2+$J$2+$L$2)</f>
        <v>#DIV/0!</v>
      </c>
      <c r="J5" s="54">
        <f>SUMIFS(TOIMINTA!$D$3:$D$624, TOIMINTA!$G$3:$G$624,"b)*",TOIMINTA!$C$3:$C$624,"Ei osallistujia")</f>
        <v>0</v>
      </c>
      <c r="K5" s="57" t="e">
        <f t="shared" ref="K5" si="2">J5/($B$2+$J$2+$L$2)</f>
        <v>#DIV/0!</v>
      </c>
      <c r="L5" s="54">
        <f>SUMIFS(TOIMINTA!$D$3:$D$624, TOIMINTA!$G$3:$G$624,"b)*",TOIMINTA!$C$3:$C$624,"Peruttu")</f>
        <v>0</v>
      </c>
      <c r="M5" s="57" t="e">
        <f>L5/($B$2+$J$2+$L$2)</f>
        <v>#DIV/0!</v>
      </c>
      <c r="N5" s="54">
        <f>SUMIFS(TOIMINTA!$S$3:$S$624, TOIMINTA!$G$3:$G$624,"b)*",TOIMINTA!$C$3:$C$624,"Toteutunut")</f>
        <v>0</v>
      </c>
      <c r="O5" s="54">
        <f>SUMIFS(TOIMINTA!$T$3:$T$624, TOIMINTA!$G$3:$G$624,"b)*",TOIMINTA!$C$3:$C$624,"Toteutunut")</f>
        <v>0</v>
      </c>
      <c r="P5" s="34">
        <f t="shared" ref="P5" si="3">IF(N5=0,0,N5/O5)</f>
        <v>0</v>
      </c>
      <c r="Q5" s="34">
        <f>SUMIFS(TOIMINTA!$U$3:$U$624, TOIMINTA!$G$3:$G$624,"b)*",TOIMINTA!$C$3:$C$624,"Toteutunut")</f>
        <v>0</v>
      </c>
      <c r="R5" s="34">
        <f>SUMIFS(TOIMINTA!$V$3:$V$624, TOIMINTA!$G$3:$G$624,"b)*",TOIMINTA!$C$3:$C$624,"Toteutunut")</f>
        <v>0</v>
      </c>
      <c r="S5" s="34">
        <f>SUMIFS(TOIMINTA!$X$3:$X$624, TOIMINTA!$G$3:$G$624,"b)*",TOIMINTA!$C$3:$C$624,"Toteutunut")</f>
        <v>0</v>
      </c>
      <c r="T5" s="34">
        <f>IF(S5=0,0,S5/B5)</f>
        <v>0</v>
      </c>
      <c r="U5" s="9" t="str">
        <f>A5</f>
        <v>b) Verkossa</v>
      </c>
      <c r="V5" s="1"/>
      <c r="W5" s="1"/>
      <c r="X5" s="1"/>
      <c r="Y5" s="1"/>
      <c r="Z5" s="1"/>
      <c r="AA5" s="1"/>
      <c r="AB5" s="1"/>
      <c r="AC5" s="1"/>
      <c r="AD5" s="1"/>
      <c r="AE5" s="1"/>
      <c r="AF5" s="1"/>
      <c r="AG5" s="1"/>
      <c r="AH5" s="1"/>
      <c r="AI5" s="1"/>
      <c r="AJ5" s="1"/>
    </row>
    <row r="6" spans="1:36" ht="14.25" customHeight="1" x14ac:dyDescent="0.3">
      <c r="A6" s="6" t="s">
        <v>57</v>
      </c>
      <c r="B6" s="7" t="s">
        <v>321</v>
      </c>
      <c r="C6" s="7"/>
      <c r="D6" s="7"/>
      <c r="E6" s="7"/>
      <c r="F6" s="7"/>
      <c r="G6" s="244"/>
      <c r="H6" s="259"/>
      <c r="I6" s="61"/>
      <c r="J6" s="7"/>
      <c r="K6" s="61"/>
      <c r="L6" s="7"/>
      <c r="M6" s="61"/>
      <c r="N6" s="65"/>
      <c r="O6" s="65"/>
      <c r="P6" s="7"/>
      <c r="Q6" s="7"/>
      <c r="R6" s="7"/>
      <c r="S6" s="7"/>
      <c r="T6" s="7"/>
      <c r="U6" s="9"/>
      <c r="V6" s="1"/>
      <c r="W6" s="1"/>
      <c r="X6" s="1"/>
      <c r="Y6" s="1"/>
      <c r="Z6" s="1"/>
      <c r="AA6" s="1"/>
      <c r="AB6" s="1"/>
      <c r="AC6" s="1"/>
      <c r="AD6" s="1"/>
      <c r="AE6" s="1"/>
      <c r="AF6" s="1"/>
      <c r="AG6" s="1"/>
      <c r="AH6" s="1"/>
      <c r="AI6" s="1"/>
      <c r="AJ6" s="1"/>
    </row>
    <row r="7" spans="1:36" ht="14.25" customHeight="1" x14ac:dyDescent="0.3">
      <c r="A7" s="14" t="str">
        <f>Muuttujat!C8</f>
        <v>a) Yleisölle avoin toiminta</v>
      </c>
      <c r="B7" s="153">
        <f>SUMIFS(TOIMINTA!$D$3:$D$624, TOIMINTA!$H$3:$H$624,"a)*",TOIMINTA!$C$3:$C$624,"Toteutunut")</f>
        <v>0</v>
      </c>
      <c r="C7" s="154">
        <f>D7+G7</f>
        <v>0</v>
      </c>
      <c r="D7" s="238">
        <f>SUMIFS(TOIMINTA!$W$3:$W$624, TOIMINTA!$H$3:$H$624,"a)*",TOIMINTA!$C$3:$C$624,"Toteutunut")</f>
        <v>0</v>
      </c>
      <c r="E7" s="4">
        <f>SUMIFS(TOIMINTA!$Y$3:$Y$624, TOIMINTA!$H$3:$H$624,"a)*",TOIMINTA!$C$3:$C$624,"Toteutunut")</f>
        <v>0</v>
      </c>
      <c r="F7" s="4">
        <f>SUMIFS(TOIMINTA!$Z$3:$Z$624, TOIMINTA!$H$3:$H$624,"a)*",TOIMINTA!$C$3:$C$624,"Toteutunut")</f>
        <v>0</v>
      </c>
      <c r="G7" s="245">
        <f>SUMIFS(TOIMINTA!$AA$3:$AA$624, TOIMINTA!$H$3:$H$624,"a)*",TOIMINTA!$C$3:$C$624,"Toteutunut")</f>
        <v>0</v>
      </c>
      <c r="H7" s="260" t="e">
        <f t="shared" ref="H7:H17" si="4">B7/$B$2</f>
        <v>#DIV/0!</v>
      </c>
      <c r="I7" s="57" t="e">
        <f t="shared" ref="I7:I17" si="5">B7/($B$2+$J$2+$L$2)</f>
        <v>#DIV/0!</v>
      </c>
      <c r="J7" s="53">
        <f>SUMIFS(TOIMINTA!$D$3:$D$624, TOIMINTA!$H$3:$H$624,"a)*",TOIMINTA!$C$3:$C$624,"Ei osallistujia")</f>
        <v>0</v>
      </c>
      <c r="K7" s="57" t="e">
        <f t="shared" ref="K7:K17" si="6">J7/($B$2+$J$2+$L$2)</f>
        <v>#DIV/0!</v>
      </c>
      <c r="L7" s="53">
        <f>SUMIFS(TOIMINTA!$D$3:$D$624, TOIMINTA!$H$3:$H$624,"a)*",TOIMINTA!$C$3:$C$624,"Peruttu")</f>
        <v>0</v>
      </c>
      <c r="M7" s="57" t="e">
        <f t="shared" ref="M7:M17" si="7">L7/($B$2+$J$2+$L$2)</f>
        <v>#DIV/0!</v>
      </c>
      <c r="N7" s="53">
        <f>SUMIFS(TOIMINTA!$S$3:$S$624, TOIMINTA!$H$3:$H$624,"a)*",TOIMINTA!$C$3:$C$624,"Toteutunut")</f>
        <v>0</v>
      </c>
      <c r="O7" s="53">
        <f>SUMIFS(TOIMINTA!$T$3:$T$624, TOIMINTA!$H$3:$H$624,"a)*",TOIMINTA!$C$3:$C$624,"Toteutunut")</f>
        <v>0</v>
      </c>
      <c r="P7" s="4">
        <f>IF(N7=0,0,N7/O7)</f>
        <v>0</v>
      </c>
      <c r="Q7" s="15">
        <f>SUMIFS(TOIMINTA!$U$3:$U$624, TOIMINTA!$H$3:$H$624,"a)*",TOIMINTA!$C$3:$C$624,"Toteutunut")</f>
        <v>0</v>
      </c>
      <c r="R7" s="15">
        <f>SUMIFS(TOIMINTA!$V$3:$V$624, TOIMINTA!$H$3:$H$624,"a)*",TOIMINTA!$C$3:$C$624,"Toteutunut")</f>
        <v>0</v>
      </c>
      <c r="S7" s="15">
        <f>SUMIFS(TOIMINTA!$X$3:$X$624, TOIMINTA!$H$3:$H$624,"a)*",TOIMINTA!$C$3:$C$624,"Toteutunut")</f>
        <v>0</v>
      </c>
      <c r="T7" s="4">
        <f t="shared" ref="T7:T17" si="8">IF(S7=0,0,S7/B7)</f>
        <v>0</v>
      </c>
      <c r="U7" s="9" t="str">
        <f t="shared" ref="U7:U17" si="9">A7</f>
        <v>a) Yleisölle avoin toiminta</v>
      </c>
      <c r="V7" s="1"/>
      <c r="W7" s="1"/>
      <c r="X7" s="1"/>
      <c r="Y7" s="1"/>
      <c r="Z7" s="1"/>
      <c r="AA7" s="1"/>
      <c r="AB7" s="1"/>
      <c r="AC7" s="1"/>
      <c r="AD7" s="1"/>
      <c r="AE7" s="1"/>
      <c r="AF7" s="1"/>
      <c r="AG7" s="1"/>
      <c r="AH7" s="1"/>
      <c r="AI7" s="1"/>
      <c r="AJ7" s="1"/>
    </row>
    <row r="8" spans="1:36" ht="14.25" customHeight="1" x14ac:dyDescent="0.3">
      <c r="A8" s="14" t="str">
        <f>Muuttujat!C9</f>
        <v>b) Kulttuurikasvatussuunnitelman sisältö</v>
      </c>
      <c r="B8" s="153">
        <f>SUMIFS(TOIMINTA!$D$3:$D$624, TOIMINTA!$H$3:$H$624,"b)*",TOIMINTA!$C$3:$C$624,"Toteutunut")</f>
        <v>0</v>
      </c>
      <c r="C8" s="154">
        <f t="shared" ref="C8:C17" si="10">D8+G8</f>
        <v>0</v>
      </c>
      <c r="D8" s="238">
        <f>SUMIFS(TOIMINTA!$W$3:$W$624, TOIMINTA!$H$3:$H$624,"b)*",TOIMINTA!$C$3:$C$624,"Toteutunut")</f>
        <v>0</v>
      </c>
      <c r="E8" s="4">
        <f>SUMIFS(TOIMINTA!$Y$3:$Y$624, TOIMINTA!$H$3:$H$624,"b)*",TOIMINTA!$C$3:$C$624,"Toteutunut")</f>
        <v>0</v>
      </c>
      <c r="F8" s="4">
        <f>SUMIFS(TOIMINTA!$Z$3:$Z$624, TOIMINTA!$H$3:$H$624,"b)*",TOIMINTA!$C$3:$C$624,"Toteutunut")</f>
        <v>0</v>
      </c>
      <c r="G8" s="245">
        <f>SUMIFS(TOIMINTA!$AA$3:$AA$624, TOIMINTA!$H$3:$H$624,"b)*",TOIMINTA!$C$3:$C$624,"Toteutunut")</f>
        <v>0</v>
      </c>
      <c r="H8" s="260" t="e">
        <f t="shared" si="4"/>
        <v>#DIV/0!</v>
      </c>
      <c r="I8" s="57" t="e">
        <f t="shared" si="5"/>
        <v>#DIV/0!</v>
      </c>
      <c r="J8" s="53">
        <f>SUMIFS(TOIMINTA!$D$3:$D$624, TOIMINTA!$H$3:$H$624,"b)*",TOIMINTA!$C$3:$C$624,"Ei osallistujia")</f>
        <v>0</v>
      </c>
      <c r="K8" s="57" t="e">
        <f t="shared" si="6"/>
        <v>#DIV/0!</v>
      </c>
      <c r="L8" s="53">
        <f>SUMIFS(TOIMINTA!$D$3:$D$624, TOIMINTA!$H$3:$H$624,"b)*",TOIMINTA!$C$3:$C$624,"Peruttu")</f>
        <v>0</v>
      </c>
      <c r="M8" s="57" t="e">
        <f t="shared" si="7"/>
        <v>#DIV/0!</v>
      </c>
      <c r="N8" s="53">
        <f>SUMIFS(TOIMINTA!$S$3:$S$624, TOIMINTA!$H$3:$H$624,"b)*",TOIMINTA!$C$3:$C$624,"Toteutunut")</f>
        <v>0</v>
      </c>
      <c r="O8" s="53">
        <f>SUMIFS(TOIMINTA!$T$3:$T$624, TOIMINTA!$H$3:$H$624,"b)*",TOIMINTA!$C$3:$C$624,"Toteutunut")</f>
        <v>0</v>
      </c>
      <c r="P8" s="4">
        <f t="shared" ref="P8:P16" si="11">IF(N8=0,0,N8/O8)</f>
        <v>0</v>
      </c>
      <c r="Q8" s="15">
        <f>SUMIFS(TOIMINTA!$U$3:$U$624, TOIMINTA!$H$3:$H$624,"b)*",TOIMINTA!$C$3:$C$624,"Toteutunut")</f>
        <v>0</v>
      </c>
      <c r="R8" s="15">
        <f>SUMIFS(TOIMINTA!$V$3:$V$624, TOIMINTA!$H$3:$H$624,"b)*",TOIMINTA!$C$3:$C$624,"Toteutunut")</f>
        <v>0</v>
      </c>
      <c r="S8" s="15">
        <f>SUMIFS(TOIMINTA!$X$3:$X$624, TOIMINTA!$H$3:$H$624,"b)*",TOIMINTA!$C$3:$C$624,"Toteutunut")</f>
        <v>0</v>
      </c>
      <c r="T8" s="4">
        <f t="shared" si="8"/>
        <v>0</v>
      </c>
      <c r="U8" s="9" t="str">
        <f t="shared" si="9"/>
        <v>b) Kulttuurikasvatussuunnitelman sisältö</v>
      </c>
      <c r="V8" s="1"/>
      <c r="W8" s="1"/>
      <c r="X8" s="1"/>
      <c r="Y8" s="1"/>
      <c r="Z8" s="1"/>
      <c r="AA8" s="1"/>
      <c r="AB8" s="1"/>
      <c r="AC8" s="1"/>
      <c r="AD8" s="1"/>
      <c r="AE8" s="1"/>
      <c r="AF8" s="1"/>
      <c r="AG8" s="1"/>
      <c r="AH8" s="1"/>
      <c r="AI8" s="1"/>
      <c r="AJ8" s="1"/>
    </row>
    <row r="9" spans="1:36" ht="14.25" customHeight="1" x14ac:dyDescent="0.3">
      <c r="A9" s="14" t="str">
        <f>Muuttujat!C10</f>
        <v>c) Muu sisältö kouluille/varhaiskasvatukselle</v>
      </c>
      <c r="B9" s="153">
        <f>SUMIFS(TOIMINTA!$D$3:$D$624, TOIMINTA!$H$3:$H$624,"c)*",TOIMINTA!$C$3:$C$624,"Toteutunut")</f>
        <v>0</v>
      </c>
      <c r="C9" s="154">
        <f t="shared" si="10"/>
        <v>0</v>
      </c>
      <c r="D9" s="238">
        <f>SUMIFS(TOIMINTA!$W$3:$W$624, TOIMINTA!$H$3:$H$624,"c)*",TOIMINTA!$C$3:$C$624,"Toteutunut")</f>
        <v>0</v>
      </c>
      <c r="E9" s="4">
        <f>SUMIFS(TOIMINTA!$Y$3:$Y$624, TOIMINTA!$H$3:$H$624,"c)*",TOIMINTA!$C$3:$C$624,"Toteutunut")</f>
        <v>0</v>
      </c>
      <c r="F9" s="4">
        <f>SUMIFS(TOIMINTA!$Z$3:$Z$624, TOIMINTA!$H$3:$H$624,"c)*",TOIMINTA!$C$3:$C$624,"Toteutunut")</f>
        <v>0</v>
      </c>
      <c r="G9" s="245">
        <f>SUMIFS(TOIMINTA!$AA$3:$AA$624, TOIMINTA!$H$3:$H$624,"c)*",TOIMINTA!$C$3:$C$624,"Toteutunut")</f>
        <v>0</v>
      </c>
      <c r="H9" s="260" t="e">
        <f t="shared" si="4"/>
        <v>#DIV/0!</v>
      </c>
      <c r="I9" s="57" t="e">
        <f t="shared" si="5"/>
        <v>#DIV/0!</v>
      </c>
      <c r="J9" s="53">
        <f>SUMIFS(TOIMINTA!$D$3:$D$624, TOIMINTA!$H$3:$H$624,"c)*",TOIMINTA!$C$3:$C$624,"Ei osallistujia")</f>
        <v>0</v>
      </c>
      <c r="K9" s="57" t="e">
        <f t="shared" si="6"/>
        <v>#DIV/0!</v>
      </c>
      <c r="L9" s="53">
        <f>SUMIFS(TOIMINTA!$D$3:$D$624, TOIMINTA!$H$3:$H$624,"c)*",TOIMINTA!$C$3:$C$624,"Peruttu")</f>
        <v>0</v>
      </c>
      <c r="M9" s="57" t="e">
        <f t="shared" si="7"/>
        <v>#DIV/0!</v>
      </c>
      <c r="N9" s="53">
        <f>SUMIFS(TOIMINTA!$S$3:$S$624, TOIMINTA!$H$3:$H$624,"c)*",TOIMINTA!$C$3:$C$624,"Toteutunut")</f>
        <v>0</v>
      </c>
      <c r="O9" s="53">
        <f>SUMIFS(TOIMINTA!$T$3:$T$624, TOIMINTA!$H$3:$H$624,"c)*",TOIMINTA!$C$3:$C$624,"Toteutunut")</f>
        <v>0</v>
      </c>
      <c r="P9" s="4">
        <f t="shared" si="11"/>
        <v>0</v>
      </c>
      <c r="Q9" s="15">
        <f>SUMIFS(TOIMINTA!$U$3:$U$624, TOIMINTA!$H$3:$H$624,"c)*",TOIMINTA!$C$3:$C$624,"Toteutunut")</f>
        <v>0</v>
      </c>
      <c r="R9" s="15">
        <f>SUMIFS(TOIMINTA!$V$3:$V$624, TOIMINTA!$H$3:$H$624,"c)*",TOIMINTA!$C$3:$C$624,"Toteutunut")</f>
        <v>0</v>
      </c>
      <c r="S9" s="15">
        <f>SUMIFS(TOIMINTA!$X$3:$X$624, TOIMINTA!$H$3:$H$624,"c)*",TOIMINTA!$C$3:$C$624,"Toteutunut")</f>
        <v>0</v>
      </c>
      <c r="T9" s="4">
        <f t="shared" si="8"/>
        <v>0</v>
      </c>
      <c r="U9" s="9" t="str">
        <f t="shared" si="9"/>
        <v>c) Muu sisältö kouluille/varhaiskasvatukselle</v>
      </c>
      <c r="V9" s="1"/>
      <c r="W9" s="1"/>
      <c r="X9" s="1"/>
      <c r="Y9" s="1"/>
      <c r="Z9" s="1"/>
      <c r="AA9" s="1"/>
      <c r="AB9" s="1"/>
      <c r="AC9" s="1"/>
      <c r="AD9" s="1"/>
      <c r="AE9" s="1"/>
      <c r="AF9" s="1"/>
      <c r="AG9" s="1"/>
      <c r="AH9" s="1"/>
      <c r="AI9" s="1"/>
      <c r="AJ9" s="1"/>
    </row>
    <row r="10" spans="1:36" ht="14.25" customHeight="1" x14ac:dyDescent="0.3">
      <c r="A10" s="14" t="str">
        <f>Muuttujat!C11</f>
        <v>d) Harrastamisen Suomen malli</v>
      </c>
      <c r="B10" s="153">
        <f>SUMIFS(TOIMINTA!$D$3:$D$624, TOIMINTA!$H$3:$H$624,"d)*",TOIMINTA!$C$3:$C$624,"Toteutunut")</f>
        <v>0</v>
      </c>
      <c r="C10" s="154">
        <f t="shared" si="10"/>
        <v>0</v>
      </c>
      <c r="D10" s="238">
        <f>SUMIFS(TOIMINTA!$W$3:$W$624, TOIMINTA!$H$3:$H$624,"d)*",TOIMINTA!$C$3:$C$624,"Toteutunut")</f>
        <v>0</v>
      </c>
      <c r="E10" s="4">
        <f>SUMIFS(TOIMINTA!$Y$3:$Y$624, TOIMINTA!$H$3:$H$624,"d)*",TOIMINTA!$C$3:$C$624,"Toteutunut")</f>
        <v>0</v>
      </c>
      <c r="F10" s="4">
        <f>SUMIFS(TOIMINTA!$Z$3:$Z$624, TOIMINTA!$H$3:$H$624,"d)*",TOIMINTA!$C$3:$C$624,"Toteutunut")</f>
        <v>0</v>
      </c>
      <c r="G10" s="245">
        <f>SUMIFS(TOIMINTA!$AA$3:$AA$624, TOIMINTA!$H$3:$H$624,"d)*",TOIMINTA!$C$3:$C$624,"Toteutunut")</f>
        <v>0</v>
      </c>
      <c r="H10" s="260" t="e">
        <f t="shared" si="4"/>
        <v>#DIV/0!</v>
      </c>
      <c r="I10" s="57" t="e">
        <f t="shared" si="5"/>
        <v>#DIV/0!</v>
      </c>
      <c r="J10" s="53">
        <f>SUMIFS(TOIMINTA!$D$3:$D$624, TOIMINTA!$H$3:$H$624,"d)*",TOIMINTA!$C$3:$C$624,"Ei osallistujia")</f>
        <v>0</v>
      </c>
      <c r="K10" s="57" t="e">
        <f t="shared" si="6"/>
        <v>#DIV/0!</v>
      </c>
      <c r="L10" s="53">
        <f>SUMIFS(TOIMINTA!$D$3:$D$624, TOIMINTA!$H$3:$H$624,"d)*",TOIMINTA!$C$3:$C$624,"Peruttu")</f>
        <v>0</v>
      </c>
      <c r="M10" s="57" t="e">
        <f t="shared" si="7"/>
        <v>#DIV/0!</v>
      </c>
      <c r="N10" s="53">
        <f>SUMIFS(TOIMINTA!$S$3:$S$624, TOIMINTA!$H$3:$H$624,"d)*",TOIMINTA!$C$3:$C$624,"Toteutunut")</f>
        <v>0</v>
      </c>
      <c r="O10" s="53">
        <f>SUMIFS(TOIMINTA!$T$3:$T$624, TOIMINTA!$H$3:$H$624,"d)*",TOIMINTA!$C$3:$C$624,"Toteutunut")</f>
        <v>0</v>
      </c>
      <c r="P10" s="4">
        <f t="shared" si="11"/>
        <v>0</v>
      </c>
      <c r="Q10" s="15">
        <f>SUMIFS(TOIMINTA!$U$3:$U$624, TOIMINTA!$H$3:$H$624,"d)*",TOIMINTA!$C$3:$C$624,"Toteutunut")</f>
        <v>0</v>
      </c>
      <c r="R10" s="15">
        <f>SUMIFS(TOIMINTA!$V$3:$V$624, TOIMINTA!$H$3:$H$624,"d)*",TOIMINTA!$C$3:$C$624,"Toteutunut")</f>
        <v>0</v>
      </c>
      <c r="S10" s="15">
        <f>SUMIFS(TOIMINTA!$X$3:$X$624, TOIMINTA!$H$3:$H$624,"d)*",TOIMINTA!$C$3:$C$624,"Toteutunut")</f>
        <v>0</v>
      </c>
      <c r="T10" s="4">
        <f t="shared" si="8"/>
        <v>0</v>
      </c>
      <c r="U10" s="9" t="str">
        <f t="shared" si="9"/>
        <v>d) Harrastamisen Suomen malli</v>
      </c>
      <c r="V10" s="1"/>
      <c r="W10" s="1"/>
      <c r="X10" s="1"/>
      <c r="Y10" s="1"/>
      <c r="Z10" s="1"/>
      <c r="AA10" s="1"/>
      <c r="AB10" s="1"/>
      <c r="AC10" s="1"/>
      <c r="AD10" s="1"/>
      <c r="AE10" s="1"/>
      <c r="AF10" s="1"/>
      <c r="AG10" s="1"/>
      <c r="AH10" s="1"/>
      <c r="AI10" s="1"/>
      <c r="AJ10" s="1"/>
    </row>
    <row r="11" spans="1:36" ht="14.25" customHeight="1" x14ac:dyDescent="0.3">
      <c r="A11" s="14" t="str">
        <f>Muuttujat!C12</f>
        <v>e) Muu harrastustoiminta</v>
      </c>
      <c r="B11" s="269">
        <f>SUMIFS(TOIMINTA!$D$3:$D$624, TOIMINTA!$H$3:$H$624,"e)*",TOIMINTA!$C$3:$C$624,"Toteutunut")</f>
        <v>0</v>
      </c>
      <c r="C11" s="270">
        <f t="shared" si="10"/>
        <v>0</v>
      </c>
      <c r="D11" s="238">
        <f>SUMIFS(TOIMINTA!$W$3:$W$624, TOIMINTA!$H$3:$H$624,"e)*",TOIMINTA!$C$3:$C$624,"Toteutunut")</f>
        <v>0</v>
      </c>
      <c r="E11" s="4">
        <f>SUMIFS(TOIMINTA!$Y$3:$Y$624, TOIMINTA!$H$3:$H$624,"e)*",TOIMINTA!$C$3:$C$624,"Toteutunut")</f>
        <v>0</v>
      </c>
      <c r="F11" s="4">
        <f>SUMIFS(TOIMINTA!$Z$3:$Z$624, TOIMINTA!$H$3:$H$624,"e)*",TOIMINTA!$C$3:$C$624,"Toteutunut")</f>
        <v>0</v>
      </c>
      <c r="G11" s="245">
        <f>SUMIFS(TOIMINTA!$AA$3:$AA$624, TOIMINTA!$H$3:$H$624,"e)*",TOIMINTA!$C$3:$C$624,"Toteutunut")</f>
        <v>0</v>
      </c>
      <c r="H11" s="260" t="e">
        <f t="shared" si="4"/>
        <v>#DIV/0!</v>
      </c>
      <c r="I11" s="57" t="e">
        <f t="shared" si="5"/>
        <v>#DIV/0!</v>
      </c>
      <c r="J11" s="53">
        <f>SUMIFS(TOIMINTA!$D$3:$D$624, TOIMINTA!$H$3:$H$624,"e)*",TOIMINTA!$C$3:$C$624,"Ei osallistujia")</f>
        <v>0</v>
      </c>
      <c r="K11" s="57" t="e">
        <f t="shared" si="6"/>
        <v>#DIV/0!</v>
      </c>
      <c r="L11" s="53">
        <f>SUMIFS(TOIMINTA!$D$3:$D$624, TOIMINTA!$H$3:$H$624,"e)*",TOIMINTA!$C$3:$C$624,"Peruttu")</f>
        <v>0</v>
      </c>
      <c r="M11" s="57" t="e">
        <f t="shared" si="7"/>
        <v>#DIV/0!</v>
      </c>
      <c r="N11" s="53">
        <f>SUMIFS(TOIMINTA!$S$3:$S$624, TOIMINTA!$H$3:$H$624,"e)*",TOIMINTA!$C$3:$C$624,"Toteutunut")</f>
        <v>0</v>
      </c>
      <c r="O11" s="53">
        <f>SUMIFS(TOIMINTA!$T$3:$T$624, TOIMINTA!$H$3:$H$624,"e)*",TOIMINTA!$C$3:$C$624,"Toteutunut")</f>
        <v>0</v>
      </c>
      <c r="P11" s="4">
        <f t="shared" si="11"/>
        <v>0</v>
      </c>
      <c r="Q11" s="15">
        <f>SUMIFS(TOIMINTA!$U$3:$U$624, TOIMINTA!$H$3:$H$624,"e)*",TOIMINTA!$C$3:$C$624,"Toteutunut")</f>
        <v>0</v>
      </c>
      <c r="R11" s="15">
        <f>SUMIFS(TOIMINTA!$V$3:$V$624, TOIMINTA!$H$3:$H$624,"e)*",TOIMINTA!$C$3:$C$624,"Toteutunut")</f>
        <v>0</v>
      </c>
      <c r="S11" s="15">
        <f>SUMIFS(TOIMINTA!$X$3:$X$624, TOIMINTA!$H$3:$H$624,"e)*",TOIMINTA!$C$3:$C$624,"Toteutunut")</f>
        <v>0</v>
      </c>
      <c r="T11" s="4">
        <f t="shared" si="8"/>
        <v>0</v>
      </c>
      <c r="U11" s="9" t="str">
        <f t="shared" si="9"/>
        <v>e) Muu harrastustoiminta</v>
      </c>
      <c r="V11" s="1"/>
      <c r="W11" s="1"/>
      <c r="X11" s="1"/>
      <c r="Y11" s="1"/>
      <c r="Z11" s="1"/>
      <c r="AA11" s="1"/>
      <c r="AB11" s="1"/>
      <c r="AC11" s="1"/>
      <c r="AD11" s="1"/>
      <c r="AE11" s="1"/>
      <c r="AF11" s="1"/>
      <c r="AG11" s="1"/>
      <c r="AH11" s="1"/>
      <c r="AI11" s="1"/>
      <c r="AJ11" s="1"/>
    </row>
    <row r="12" spans="1:36" ht="14.25" customHeight="1" x14ac:dyDescent="0.3">
      <c r="A12" s="14" t="str">
        <f>Muuttujat!C13</f>
        <v>f) Kulttuurihyvinvointi</v>
      </c>
      <c r="B12" s="269">
        <f>SUMIFS(TOIMINTA!$D$3:$D$624, TOIMINTA!$H$3:$H$624,"f)*",TOIMINTA!$C$3:$C$624,"Toteutunut")</f>
        <v>0</v>
      </c>
      <c r="C12" s="270">
        <f t="shared" si="10"/>
        <v>0</v>
      </c>
      <c r="D12" s="238">
        <f>SUMIFS(TOIMINTA!$W$3:$W$624, TOIMINTA!$H$3:$H$624,"f)*",TOIMINTA!$C$3:$C$624,"Toteutunut")</f>
        <v>0</v>
      </c>
      <c r="E12" s="4">
        <f>SUMIFS(TOIMINTA!$Y$3:$Y$624, TOIMINTA!$H$3:$H$624,"f)*",TOIMINTA!$C$3:$C$624,"Toteutunut")</f>
        <v>0</v>
      </c>
      <c r="F12" s="4">
        <f>SUMIFS(TOIMINTA!$Z$3:$Z$624, TOIMINTA!$H$3:$H$624,"f)*",TOIMINTA!$C$3:$C$624,"Toteutunut")</f>
        <v>0</v>
      </c>
      <c r="G12" s="245">
        <f>SUMIFS(TOIMINTA!$AA$3:$AA$624, TOIMINTA!$H$3:$H$624,"f)*",TOIMINTA!$C$3:$C$624,"Toteutunut")</f>
        <v>0</v>
      </c>
      <c r="H12" s="260" t="e">
        <f t="shared" si="4"/>
        <v>#DIV/0!</v>
      </c>
      <c r="I12" s="57" t="e">
        <f t="shared" si="5"/>
        <v>#DIV/0!</v>
      </c>
      <c r="J12" s="53">
        <f>SUMIFS(TOIMINTA!$D$3:$D$624, TOIMINTA!$H$3:$H$624,"f)*",TOIMINTA!$C$3:$C$624,"Ei osallistujia")</f>
        <v>0</v>
      </c>
      <c r="K12" s="57" t="e">
        <f t="shared" si="6"/>
        <v>#DIV/0!</v>
      </c>
      <c r="L12" s="53">
        <f>SUMIFS(TOIMINTA!$D$3:$D$624, TOIMINTA!$H$3:$H$624,"f)*",TOIMINTA!$C$3:$C$624,"Peruttu")</f>
        <v>0</v>
      </c>
      <c r="M12" s="57" t="e">
        <f t="shared" si="7"/>
        <v>#DIV/0!</v>
      </c>
      <c r="N12" s="53">
        <f>SUMIFS(TOIMINTA!$S$3:$S$624, TOIMINTA!$H$3:$H$624,"f)*",TOIMINTA!$C$3:$C$624,"Toteutunut")</f>
        <v>0</v>
      </c>
      <c r="O12" s="53">
        <f>SUMIFS(TOIMINTA!$T$3:$T$624, TOIMINTA!$H$3:$H$624,"f)*",TOIMINTA!$C$3:$C$624,"Toteutunut")</f>
        <v>0</v>
      </c>
      <c r="P12" s="4">
        <f t="shared" si="11"/>
        <v>0</v>
      </c>
      <c r="Q12" s="15">
        <f>SUMIFS(TOIMINTA!$U$3:$U$624, TOIMINTA!$H$3:$H$624,"f)*",TOIMINTA!$C$3:$C$624,"Toteutunut")</f>
        <v>0</v>
      </c>
      <c r="R12" s="15">
        <f>SUMIFS(TOIMINTA!$V$3:$V$624, TOIMINTA!$H$3:$H$624,"f)*",TOIMINTA!$C$3:$C$624,"Toteutunut")</f>
        <v>0</v>
      </c>
      <c r="S12" s="15">
        <f>SUMIFS(TOIMINTA!$X$3:$X$624, TOIMINTA!$H$3:$H$624,"f)*",TOIMINTA!$C$3:$C$624,"Toteutunut")</f>
        <v>0</v>
      </c>
      <c r="T12" s="4">
        <f t="shared" si="8"/>
        <v>0</v>
      </c>
      <c r="U12" s="9" t="str">
        <f t="shared" si="9"/>
        <v>f) Kulttuurihyvinvointi</v>
      </c>
      <c r="V12" s="1"/>
      <c r="W12" s="1"/>
      <c r="X12" s="1"/>
      <c r="Y12" s="1"/>
      <c r="Z12" s="1"/>
      <c r="AA12" s="1"/>
      <c r="AB12" s="1"/>
      <c r="AC12" s="1"/>
      <c r="AD12" s="1"/>
      <c r="AE12" s="1"/>
      <c r="AF12" s="1"/>
      <c r="AG12" s="1"/>
      <c r="AH12" s="1"/>
      <c r="AI12" s="1"/>
      <c r="AJ12" s="1"/>
    </row>
    <row r="13" spans="1:36" ht="14.25" customHeight="1" x14ac:dyDescent="0.3">
      <c r="A13" s="14" t="str">
        <f>Muuttujat!C14</f>
        <v xml:space="preserve">g) Muu kohdennettu kulttuuri-/taidetoiminta </v>
      </c>
      <c r="B13" s="269">
        <f>SUMIFS(TOIMINTA!$D$3:$D$624, TOIMINTA!$H$3:$H$624,"g)*",TOIMINTA!$C$3:$C$624,"Toteutunut")</f>
        <v>0</v>
      </c>
      <c r="C13" s="270">
        <f t="shared" si="10"/>
        <v>0</v>
      </c>
      <c r="D13" s="238">
        <f>SUMIFS(TOIMINTA!$W$3:$W$624, TOIMINTA!$H$3:$H$624,"g)*",TOIMINTA!$C$3:$C$624,"Toteutunut")</f>
        <v>0</v>
      </c>
      <c r="E13" s="4">
        <f>SUMIFS(TOIMINTA!$Y$3:$Y$624, TOIMINTA!$H$3:$H$624,"g)*",TOIMINTA!$C$3:$C$624,"Toteutunut")</f>
        <v>0</v>
      </c>
      <c r="F13" s="4">
        <f>SUMIFS(TOIMINTA!$Z$3:$Z$624, TOIMINTA!$H$3:$H$624,"g)*",TOIMINTA!$C$3:$C$624,"Toteutunut")</f>
        <v>0</v>
      </c>
      <c r="G13" s="245">
        <f>SUMIFS(TOIMINTA!$AA$3:$AA$624, TOIMINTA!$H$3:$H$624,"g)*",TOIMINTA!$C$3:$C$624,"Toteutunut")</f>
        <v>0</v>
      </c>
      <c r="H13" s="260" t="e">
        <f t="shared" si="4"/>
        <v>#DIV/0!</v>
      </c>
      <c r="I13" s="57" t="e">
        <f t="shared" si="5"/>
        <v>#DIV/0!</v>
      </c>
      <c r="J13" s="53">
        <f>SUMIFS(TOIMINTA!$D$3:$D$624, TOIMINTA!$H$3:$H$624,"g)*",TOIMINTA!$C$3:$C$624,"Ei osallistujia")</f>
        <v>0</v>
      </c>
      <c r="K13" s="57" t="e">
        <f t="shared" si="6"/>
        <v>#DIV/0!</v>
      </c>
      <c r="L13" s="53">
        <f>SUMIFS(TOIMINTA!$D$3:$D$624, TOIMINTA!$H$3:$H$624,"g)*",TOIMINTA!$C$3:$C$624,"Peruttu")</f>
        <v>0</v>
      </c>
      <c r="M13" s="57" t="e">
        <f t="shared" si="7"/>
        <v>#DIV/0!</v>
      </c>
      <c r="N13" s="53">
        <f>SUMIFS(TOIMINTA!$S$3:$S$624, TOIMINTA!$H$3:$H$624,"g)*",TOIMINTA!$C$3:$C$624,"Toteutunut")</f>
        <v>0</v>
      </c>
      <c r="O13" s="53">
        <f>SUMIFS(TOIMINTA!$T$3:$T$624, TOIMINTA!$H$3:$H$624,"g)*",TOIMINTA!$C$3:$C$624,"Toteutunut")</f>
        <v>0</v>
      </c>
      <c r="P13" s="4">
        <f>IF(N13=0,0,N13/O13)</f>
        <v>0</v>
      </c>
      <c r="Q13" s="15">
        <f>SUMIFS(TOIMINTA!$U$3:$U$624, TOIMINTA!$H$3:$H$624,"g)*",TOIMINTA!$C$3:$C$624,"Toteutunut")</f>
        <v>0</v>
      </c>
      <c r="R13" s="15">
        <f>SUMIFS(TOIMINTA!$V$3:$V$624, TOIMINTA!$H$3:$H$624,"g)*",TOIMINTA!$C$3:$C$624,"Toteutunut")</f>
        <v>0</v>
      </c>
      <c r="S13" s="15">
        <f>SUMIFS(TOIMINTA!$X$3:$X$624, TOIMINTA!$H$3:$H$624,"g)*",TOIMINTA!$C$3:$C$624,"Toteutunut")</f>
        <v>0</v>
      </c>
      <c r="T13" s="4">
        <f t="shared" si="8"/>
        <v>0</v>
      </c>
      <c r="U13" s="9" t="str">
        <f t="shared" si="9"/>
        <v xml:space="preserve">g) Muu kohdennettu kulttuuri-/taidetoiminta </v>
      </c>
      <c r="V13" s="1"/>
      <c r="W13" s="1"/>
      <c r="X13" s="1"/>
      <c r="Y13" s="1"/>
      <c r="Z13" s="1"/>
      <c r="AA13" s="1"/>
      <c r="AB13" s="1"/>
      <c r="AC13" s="1"/>
      <c r="AD13" s="1"/>
      <c r="AE13" s="1"/>
      <c r="AF13" s="1"/>
      <c r="AG13" s="1"/>
      <c r="AH13" s="1"/>
      <c r="AI13" s="1"/>
      <c r="AJ13" s="1"/>
    </row>
    <row r="14" spans="1:36" ht="14.25" customHeight="1" x14ac:dyDescent="0.3">
      <c r="A14" s="14" t="str">
        <f>Muuttujat!C15</f>
        <v>h) Muu</v>
      </c>
      <c r="B14" s="269">
        <f>SUMIFS(TOIMINTA!$D$3:$D$624, TOIMINTA!$H$3:$H$624,"h)*",TOIMINTA!$C$3:$C$624,"Toteutunut")</f>
        <v>0</v>
      </c>
      <c r="C14" s="270">
        <f t="shared" si="10"/>
        <v>0</v>
      </c>
      <c r="D14" s="238">
        <f>SUMIFS(TOIMINTA!$W$3:$W$624, TOIMINTA!$H$3:$H$624,"h)*",TOIMINTA!$C$3:$C$624,"Toteutunut")</f>
        <v>0</v>
      </c>
      <c r="E14" s="4">
        <f>SUMIFS(TOIMINTA!$Y$3:$Y$624, TOIMINTA!$H$3:$H$624,"h)*",TOIMINTA!$C$3:$C$624,"Toteutunut")</f>
        <v>0</v>
      </c>
      <c r="F14" s="4">
        <f>SUMIFS(TOIMINTA!$Z$3:$Z$624, TOIMINTA!$H$3:$H$624,"h)*",TOIMINTA!$C$3:$C$624,"Toteutunut")</f>
        <v>0</v>
      </c>
      <c r="G14" s="245">
        <f>SUMIFS(TOIMINTA!$AA$3:$AA$624, TOIMINTA!$H$3:$H$624,"h)*",TOIMINTA!$C$3:$C$624,"Toteutunut")</f>
        <v>0</v>
      </c>
      <c r="H14" s="260" t="e">
        <f t="shared" si="4"/>
        <v>#DIV/0!</v>
      </c>
      <c r="I14" s="57" t="e">
        <f t="shared" si="5"/>
        <v>#DIV/0!</v>
      </c>
      <c r="J14" s="53">
        <f>SUMIFS(TOIMINTA!$D$3:$D$624, TOIMINTA!$H$3:$H$624,"h)*",TOIMINTA!$C$3:$C$624,"Ei osallistujia")</f>
        <v>0</v>
      </c>
      <c r="K14" s="57" t="e">
        <f t="shared" si="6"/>
        <v>#DIV/0!</v>
      </c>
      <c r="L14" s="53">
        <f>SUMIFS(TOIMINTA!$D$3:$D$624, TOIMINTA!$H$3:$H$624,"h)*",TOIMINTA!$C$3:$C$624,"Peruttu")</f>
        <v>0</v>
      </c>
      <c r="M14" s="57" t="e">
        <f t="shared" si="7"/>
        <v>#DIV/0!</v>
      </c>
      <c r="N14" s="53">
        <f>SUMIFS(TOIMINTA!$S$3:$S$624, TOIMINTA!$H$3:$H$624,"h)*",TOIMINTA!$C$3:$C$624,"Toteutunut")</f>
        <v>0</v>
      </c>
      <c r="O14" s="53">
        <f>SUMIFS(TOIMINTA!$T$3:$T$624, TOIMINTA!$H$3:$H$624,"h)*",TOIMINTA!$C$3:$C$624,"Toteutunut")</f>
        <v>0</v>
      </c>
      <c r="P14" s="4">
        <f t="shared" si="11"/>
        <v>0</v>
      </c>
      <c r="Q14" s="15">
        <f>SUMIFS(TOIMINTA!$U$3:$U$624, TOIMINTA!$H$3:$H$624,"h)*",TOIMINTA!$C$3:$C$624,"Toteutunut")</f>
        <v>0</v>
      </c>
      <c r="R14" s="15">
        <f>SUMIFS(TOIMINTA!$V$3:$V$624, TOIMINTA!$H$3:$H$624,"h)*",TOIMINTA!$C$3:$C$624,"Toteutunut")</f>
        <v>0</v>
      </c>
      <c r="S14" s="15">
        <f>SUMIFS(TOIMINTA!$X$3:$X$624, TOIMINTA!$H$3:$H$624,"h)*",TOIMINTA!$C$3:$C$624,"Toteutunut")</f>
        <v>0</v>
      </c>
      <c r="T14" s="4">
        <f t="shared" si="8"/>
        <v>0</v>
      </c>
      <c r="U14" s="9" t="str">
        <f t="shared" si="9"/>
        <v>h) Muu</v>
      </c>
      <c r="V14" s="1"/>
      <c r="W14" s="1"/>
      <c r="X14" s="1"/>
      <c r="Y14" s="1"/>
      <c r="Z14" s="1"/>
      <c r="AA14" s="1"/>
      <c r="AB14" s="1"/>
      <c r="AC14" s="1"/>
      <c r="AD14" s="1"/>
      <c r="AE14" s="1"/>
      <c r="AF14" s="1"/>
      <c r="AG14" s="1"/>
      <c r="AH14" s="1"/>
      <c r="AI14" s="1"/>
      <c r="AJ14" s="1"/>
    </row>
    <row r="15" spans="1:36" x14ac:dyDescent="0.3">
      <c r="A15" s="14" t="str">
        <f>Muuttujat!C16</f>
        <v>i) Oma määritelmä A</v>
      </c>
      <c r="B15" s="269">
        <f>SUMIFS(TOIMINTA!$D$3:$D$624, TOIMINTA!$H$3:$H$624,"i)*",TOIMINTA!$C$3:$C$624,"Toteutunut")</f>
        <v>0</v>
      </c>
      <c r="C15" s="270">
        <f t="shared" si="10"/>
        <v>0</v>
      </c>
      <c r="D15" s="238">
        <f>SUMIFS(TOIMINTA!$W$3:$W$624, TOIMINTA!$H$3:$H$624,"i)*",TOIMINTA!$C$3:$C$624,"Toteutunut")</f>
        <v>0</v>
      </c>
      <c r="E15" s="4">
        <f>SUMIFS(TOIMINTA!$Y$3:$Y$624, TOIMINTA!$H$3:$H$624,"i)*",TOIMINTA!$C$3:$C$624,"Toteutunut")</f>
        <v>0</v>
      </c>
      <c r="F15" s="4">
        <f>SUMIFS(TOIMINTA!$Z$3:$Z$624, TOIMINTA!$H$3:$H$624,"i)*",TOIMINTA!$C$3:$C$624,"Toteutunut")</f>
        <v>0</v>
      </c>
      <c r="G15" s="245">
        <f>SUMIFS(TOIMINTA!$AA$3:$AA$624, TOIMINTA!$H$3:$H$624,"i)*",TOIMINTA!$C$3:$C$624,"Toteutunut")</f>
        <v>0</v>
      </c>
      <c r="H15" s="260" t="e">
        <f t="shared" si="4"/>
        <v>#DIV/0!</v>
      </c>
      <c r="I15" s="57" t="e">
        <f t="shared" si="5"/>
        <v>#DIV/0!</v>
      </c>
      <c r="J15" s="53">
        <f>SUMIFS(TOIMINTA!$D$3:$D$624, TOIMINTA!$H$3:$H$624,"i)*",TOIMINTA!$C$3:$C$624,"Ei osallistujia")</f>
        <v>0</v>
      </c>
      <c r="K15" s="57" t="e">
        <f t="shared" si="6"/>
        <v>#DIV/0!</v>
      </c>
      <c r="L15" s="53">
        <f>SUMIFS(TOIMINTA!$D$3:$D$624, TOIMINTA!$H$3:$H$624,"i)*",TOIMINTA!$C$3:$C$624,"Peruttu")</f>
        <v>0</v>
      </c>
      <c r="M15" s="57" t="e">
        <f t="shared" si="7"/>
        <v>#DIV/0!</v>
      </c>
      <c r="N15" s="53">
        <f>SUMIFS(TOIMINTA!$S$3:$S$624, TOIMINTA!$H$3:$H$624,"i)*",TOIMINTA!$C$3:$C$624,"Toteutunut")</f>
        <v>0</v>
      </c>
      <c r="O15" s="53">
        <f>SUMIFS(TOIMINTA!$T$3:$T$624, TOIMINTA!$H$3:$H$624,"i)*",TOIMINTA!$C$3:$C$624,"Toteutunut")</f>
        <v>0</v>
      </c>
      <c r="P15" s="4">
        <f>IF(N15=0,0,N15/O15)</f>
        <v>0</v>
      </c>
      <c r="Q15" s="15">
        <f>SUMIFS(TOIMINTA!$U$3:$U$624, TOIMINTA!$H$3:$H$624,"i)*",TOIMINTA!$C$3:$C$624,"Toteutunut")</f>
        <v>0</v>
      </c>
      <c r="R15" s="15">
        <f>SUMIFS(TOIMINTA!$V$3:$V$624, TOIMINTA!$H$3:$H$624,"i)*",TOIMINTA!$C$3:$C$624,"Toteutunut")</f>
        <v>0</v>
      </c>
      <c r="S15" s="15">
        <f>SUMIFS(TOIMINTA!$X$3:$X$624, TOIMINTA!$H$3:$H$624,"i)*",TOIMINTA!$C$3:$C$624,"Toteutunut")</f>
        <v>0</v>
      </c>
      <c r="T15" s="4">
        <f t="shared" si="8"/>
        <v>0</v>
      </c>
      <c r="U15" s="9" t="str">
        <f t="shared" si="9"/>
        <v>i) Oma määritelmä A</v>
      </c>
      <c r="W15">
        <f>SUM(P7:P16)/10</f>
        <v>0</v>
      </c>
    </row>
    <row r="16" spans="1:36" x14ac:dyDescent="0.3">
      <c r="A16" s="14" t="str">
        <f>Muuttujat!C17</f>
        <v>j) Oma määritelmä B</v>
      </c>
      <c r="B16" s="271">
        <f>SUMIFS(TOIMINTA!$D$3:$D$624, TOIMINTA!$H$3:$H$624,"j)*",TOIMINTA!$C$3:$C$624,"Toteutunut")</f>
        <v>0</v>
      </c>
      <c r="C16" s="272">
        <f t="shared" si="10"/>
        <v>0</v>
      </c>
      <c r="D16" s="239">
        <f>SUMIFS(TOIMINTA!$W$3:$W$624, TOIMINTA!$H$3:$H$624,"j)*",TOIMINTA!$C$3:$C$624,"Toteutunut")</f>
        <v>0</v>
      </c>
      <c r="E16" s="133">
        <f>SUMIFS(TOIMINTA!$Y$3:$Y$624, TOIMINTA!$H$3:$H$624,"j)*",TOIMINTA!$C$3:$C$624,"Toteutunut")</f>
        <v>0</v>
      </c>
      <c r="F16" s="133">
        <f>SUMIFS(TOIMINTA!$Z$3:$Z$624, TOIMINTA!$H$3:$H$624,"j)*",TOIMINTA!$C$3:$C$624,"Toteutunut")</f>
        <v>0</v>
      </c>
      <c r="G16" s="246">
        <f>SUMIFS(TOIMINTA!$AA$3:$AA$624, TOIMINTA!$H$3:$H$624,"j)*",TOIMINTA!$C$3:$C$624,"Toteutunut")</f>
        <v>0</v>
      </c>
      <c r="H16" s="260" t="e">
        <f t="shared" si="4"/>
        <v>#DIV/0!</v>
      </c>
      <c r="I16" s="57" t="e">
        <f t="shared" si="5"/>
        <v>#DIV/0!</v>
      </c>
      <c r="J16" s="53">
        <f>SUMIFS(TOIMINTA!$D$3:$D$624, TOIMINTA!$H$3:$H$624,"j)*",TOIMINTA!$C$3:$C$624,"Ei osallistujia")</f>
        <v>0</v>
      </c>
      <c r="K16" s="57" t="e">
        <f t="shared" si="6"/>
        <v>#DIV/0!</v>
      </c>
      <c r="L16" s="136">
        <f>SUMIFS(TOIMINTA!$D$3:$D$624, TOIMINTA!$H$3:$H$624,"j)*",TOIMINTA!$C$3:$C$624,"Peruttu")</f>
        <v>0</v>
      </c>
      <c r="M16" s="57" t="e">
        <f t="shared" si="7"/>
        <v>#DIV/0!</v>
      </c>
      <c r="N16" s="53">
        <f>SUMIFS(TOIMINTA!$S$3:$S$624, TOIMINTA!$H$3:$H$624,"j)*",TOIMINTA!$C$3:$C$624,"Toteutunut")</f>
        <v>0</v>
      </c>
      <c r="O16" s="53">
        <f>SUMIFS(TOIMINTA!$T$3:$T$624, TOIMINTA!$H$3:$H$624,"j)*",TOIMINTA!$C$3:$C$624,"Toteutunut")</f>
        <v>0</v>
      </c>
      <c r="P16" s="4">
        <f t="shared" si="11"/>
        <v>0</v>
      </c>
      <c r="Q16" s="15">
        <f>SUMIFS(TOIMINTA!$U$3:$U$624, TOIMINTA!$H$3:$H$624,"j)*",TOIMINTA!$C$3:$C$624,"Toteutunut")</f>
        <v>0</v>
      </c>
      <c r="R16" s="15">
        <f>SUMIFS(TOIMINTA!$V$3:$V$624, TOIMINTA!$H$3:$H$624,"j)*",TOIMINTA!$C$3:$C$624,"Toteutunut")</f>
        <v>0</v>
      </c>
      <c r="S16" s="15">
        <f>SUMIFS(TOIMINTA!$X$3:$X$624, TOIMINTA!$H$3:$H$624,"j)*",TOIMINTA!$C$3:$C$624,"Toteutunut")</f>
        <v>0</v>
      </c>
      <c r="T16" s="4">
        <f t="shared" si="8"/>
        <v>0</v>
      </c>
      <c r="U16" s="131" t="str">
        <f t="shared" si="9"/>
        <v>j) Oma määritelmä B</v>
      </c>
    </row>
    <row r="17" spans="1:36" s="132" customFormat="1" x14ac:dyDescent="0.3">
      <c r="A17" s="145" t="s">
        <v>322</v>
      </c>
      <c r="B17" s="155">
        <f>SUM(B11:B16)</f>
        <v>0</v>
      </c>
      <c r="C17" s="155">
        <f t="shared" si="10"/>
        <v>0</v>
      </c>
      <c r="D17" s="135">
        <f t="shared" ref="D17:F17" si="12">SUM(D11:D16)</f>
        <v>0</v>
      </c>
      <c r="E17" s="135">
        <f t="shared" si="12"/>
        <v>0</v>
      </c>
      <c r="F17" s="135">
        <f t="shared" si="12"/>
        <v>0</v>
      </c>
      <c r="G17" s="247">
        <f t="shared" ref="G17" si="13">SUM(G11:G16)</f>
        <v>0</v>
      </c>
      <c r="H17" s="260" t="e">
        <f t="shared" si="4"/>
        <v>#DIV/0!</v>
      </c>
      <c r="I17" s="57" t="e">
        <f t="shared" si="5"/>
        <v>#DIV/0!</v>
      </c>
      <c r="J17" s="53">
        <f>SUM(J11:J16)</f>
        <v>0</v>
      </c>
      <c r="K17" s="57" t="e">
        <f t="shared" si="6"/>
        <v>#DIV/0!</v>
      </c>
      <c r="L17" s="137">
        <f>SUM(L11:L16)</f>
        <v>0</v>
      </c>
      <c r="M17" s="57" t="e">
        <f t="shared" si="7"/>
        <v>#DIV/0!</v>
      </c>
      <c r="N17" s="137">
        <f t="shared" ref="N17:O17" si="14">SUM(N11:N16)</f>
        <v>0</v>
      </c>
      <c r="O17" s="137">
        <f t="shared" si="14"/>
        <v>0</v>
      </c>
      <c r="P17" s="4">
        <f>IF(N17=0,0,N17/O17)</f>
        <v>0</v>
      </c>
      <c r="Q17" s="4">
        <f t="shared" ref="Q17:S17" si="15">SUM(Q11:Q16)</f>
        <v>0</v>
      </c>
      <c r="R17" s="4">
        <f t="shared" si="15"/>
        <v>0</v>
      </c>
      <c r="S17" s="4">
        <f t="shared" si="15"/>
        <v>0</v>
      </c>
      <c r="T17" s="4">
        <f t="shared" si="8"/>
        <v>0</v>
      </c>
      <c r="U17" s="131" t="str">
        <f t="shared" si="9"/>
        <v>Muut (e-j) yht.</v>
      </c>
    </row>
    <row r="18" spans="1:36" x14ac:dyDescent="0.3">
      <c r="A18" s="6" t="s">
        <v>57</v>
      </c>
      <c r="B18" s="10" t="s">
        <v>323</v>
      </c>
    </row>
    <row r="19" spans="1:36" x14ac:dyDescent="0.3">
      <c r="A19" s="14" t="str">
        <f>Muuttujat!D8</f>
        <v>a) Esitys</v>
      </c>
      <c r="B19" s="153">
        <f>SUMIFS(TOIMINTA!$D$3:$D$624, TOIMINTA!$I$3:$I$624,"a)*",TOIMINTA!$C$3:$C$624,"Toteutunut")</f>
        <v>0</v>
      </c>
      <c r="C19" s="154">
        <f>D19+G19</f>
        <v>0</v>
      </c>
      <c r="D19" s="238">
        <f>SUMIFS(TOIMINTA!$W$3:$W$624, TOIMINTA!$I$3:$I$624,"a)*",TOIMINTA!$C$3:$C$624,"Toteutunut")</f>
        <v>0</v>
      </c>
      <c r="E19" s="15">
        <f>SUMIFS(TOIMINTA!$Y$3:$Y$624, TOIMINTA!$I$3:$I$624,"a)*",TOIMINTA!$C$3:$C$624,"Toteutunut")</f>
        <v>0</v>
      </c>
      <c r="F19" s="15">
        <f>SUMIFS(TOIMINTA!$Z$3:$Z$624, TOIMINTA!$I$3:$I$624,"a)*",TOIMINTA!$C$3:$C$624,"Toteutunut")</f>
        <v>0</v>
      </c>
      <c r="G19" s="245">
        <f>SUMIFS(TOIMINTA!$AA$3:$AA$624, TOIMINTA!$I$3:$I$624,"a)*",TOIMINTA!$C$3:$C$624,"Toteutunut")</f>
        <v>0</v>
      </c>
      <c r="H19" s="260" t="e">
        <f t="shared" ref="H19:H30" si="16">B19/$B$2</f>
        <v>#DIV/0!</v>
      </c>
      <c r="I19" s="57" t="e">
        <f t="shared" ref="I19:I30" si="17">B19/($B$2+$J$2+$L$2)</f>
        <v>#DIV/0!</v>
      </c>
      <c r="J19" s="53">
        <f>SUMIFS(TOIMINTA!$D$3:$D$624, TOIMINTA!$I$3:$I$624,"a)*",TOIMINTA!$C$3:$C$624,"Ei osallistujia")</f>
        <v>0</v>
      </c>
      <c r="K19" s="57" t="e">
        <f t="shared" ref="K19:K30" si="18">J19/($B$2+$J$2+$L$2)</f>
        <v>#DIV/0!</v>
      </c>
      <c r="L19" s="53">
        <f>SUMIFS(TOIMINTA!$D$3:$D$624, TOIMINTA!$I$3:$I$624,"a)*",TOIMINTA!$C$3:$C$624,"Peruttu")</f>
        <v>0</v>
      </c>
      <c r="M19" s="57" t="e">
        <f t="shared" ref="M19:M30" si="19">L19/($B$2+$J$2+$L$2)</f>
        <v>#DIV/0!</v>
      </c>
      <c r="N19" s="53">
        <f>SUMIFS(TOIMINTA!$S$3:$S$624, TOIMINTA!$I$3:$I$624,"a)*",TOIMINTA!$C$3:$C$624,"Toteutunut")</f>
        <v>0</v>
      </c>
      <c r="O19" s="53">
        <f>SUMIFS(TOIMINTA!$T$3:$T$624, TOIMINTA!$I$3:$I$624,"a)*",TOIMINTA!$C$3:$C$624,"Toteutunut")</f>
        <v>0</v>
      </c>
      <c r="P19" s="4">
        <f t="shared" ref="P19:P30" si="20">IF(N19=0,0,N19/O19)</f>
        <v>0</v>
      </c>
      <c r="Q19" s="15">
        <f>SUMIFS(TOIMINTA!$U$3:$U$624, TOIMINTA!$I$3:$I$624,"a)*",TOIMINTA!$C$3:$C$624,"Toteutunut")</f>
        <v>0</v>
      </c>
      <c r="R19" s="15">
        <f>SUMIFS(TOIMINTA!$V$3:$V$624, TOIMINTA!$I$3:$I$624,"a)*",TOIMINTA!$C$3:$C$624,"Toteutunut")</f>
        <v>0</v>
      </c>
      <c r="S19" s="15">
        <f>SUMIFS(TOIMINTA!$X$3:$X$624, TOIMINTA!$I$3:$I$624,"a)*",TOIMINTA!$C$3:$C$624,"Toteutunut")</f>
        <v>0</v>
      </c>
      <c r="T19" s="4">
        <f t="shared" ref="T19:T30" si="21">IF(S19=0,0,S19/B19)</f>
        <v>0</v>
      </c>
      <c r="U19" s="131" t="str">
        <f t="shared" ref="U19:U30" si="22">A19</f>
        <v>a) Esitys</v>
      </c>
    </row>
    <row r="20" spans="1:36" x14ac:dyDescent="0.3">
      <c r="A20" s="14" t="str">
        <f>Muuttujat!D9</f>
        <v>b) Työpaja</v>
      </c>
      <c r="B20" s="153">
        <f>SUMIFS(TOIMINTA!$D$3:$D$624, TOIMINTA!$I$3:$I$624,"b)*",TOIMINTA!$C$3:$C$624,"Toteutunut")</f>
        <v>0</v>
      </c>
      <c r="C20" s="154">
        <f t="shared" ref="C20:C57" si="23">D20+G20</f>
        <v>0</v>
      </c>
      <c r="D20" s="238">
        <f>SUMIFS(TOIMINTA!$W$3:$W$624, TOIMINTA!$I$3:$I$624,"b)*",TOIMINTA!$C$3:$C$624,"Toteutunut")</f>
        <v>0</v>
      </c>
      <c r="E20" s="15">
        <f>SUMIFS(TOIMINTA!$Y$3:$Y$624, TOIMINTA!$I$3:$I$624,"b)*",TOIMINTA!$C$3:$C$624,"Toteutunut")</f>
        <v>0</v>
      </c>
      <c r="F20" s="15">
        <f>SUMIFS(TOIMINTA!$Z$3:$Z$624, TOIMINTA!$I$3:$I$624,"b)*",TOIMINTA!$C$3:$C$624,"Toteutunut")</f>
        <v>0</v>
      </c>
      <c r="G20" s="245">
        <f>SUMIFS(TOIMINTA!$AA$3:$AA$624, TOIMINTA!$I$3:$I$624,"b)*",TOIMINTA!$C$3:$C$624,"Toteutunut")</f>
        <v>0</v>
      </c>
      <c r="H20" s="260" t="e">
        <f t="shared" si="16"/>
        <v>#DIV/0!</v>
      </c>
      <c r="I20" s="57" t="e">
        <f t="shared" si="17"/>
        <v>#DIV/0!</v>
      </c>
      <c r="J20" s="53">
        <f>SUMIFS(TOIMINTA!$D$3:$D$624, TOIMINTA!$I$3:$I$624,"b)*",TOIMINTA!$C$3:$C$624,"Ei osallistujia")</f>
        <v>0</v>
      </c>
      <c r="K20" s="57" t="e">
        <f t="shared" si="18"/>
        <v>#DIV/0!</v>
      </c>
      <c r="L20" s="53">
        <f>SUMIFS(TOIMINTA!$D$3:$D$624, TOIMINTA!$I$3:$I$624,"b)*",TOIMINTA!$C$3:$C$624,"Peruttu")</f>
        <v>0</v>
      </c>
      <c r="M20" s="57" t="e">
        <f t="shared" si="19"/>
        <v>#DIV/0!</v>
      </c>
      <c r="N20" s="53">
        <f>SUMIFS(TOIMINTA!$S$3:$S$624, TOIMINTA!$I$3:$I$624,"b)*",TOIMINTA!$C$3:$C$624,"Toteutunut")</f>
        <v>0</v>
      </c>
      <c r="O20" s="53">
        <f>SUMIFS(TOIMINTA!$T$3:$T$624, TOIMINTA!$I$3:$I$624,"b)*",TOIMINTA!$C$3:$C$624,"Toteutunut")</f>
        <v>0</v>
      </c>
      <c r="P20" s="4">
        <f t="shared" si="20"/>
        <v>0</v>
      </c>
      <c r="Q20" s="15">
        <f>SUMIFS(TOIMINTA!$U$3:$U$624, TOIMINTA!$I$3:$I$624,"b)*",TOIMINTA!$C$3:$C$624,"Toteutunut")</f>
        <v>0</v>
      </c>
      <c r="R20" s="15">
        <f>SUMIFS(TOIMINTA!$V$3:$V$624, TOIMINTA!$I$3:$I$624,"b)*",TOIMINTA!$C$3:$C$624,"Toteutunut")</f>
        <v>0</v>
      </c>
      <c r="S20" s="15">
        <f>SUMIFS(TOIMINTA!$X$3:$X$624, TOIMINTA!$I$3:$I$624,"b)*",TOIMINTA!$C$3:$C$624,"Toteutunut")</f>
        <v>0</v>
      </c>
      <c r="T20" s="4">
        <f t="shared" si="21"/>
        <v>0</v>
      </c>
      <c r="U20" s="131" t="str">
        <f t="shared" si="22"/>
        <v>b) Työpaja</v>
      </c>
    </row>
    <row r="21" spans="1:36" x14ac:dyDescent="0.3">
      <c r="A21" s="14" t="str">
        <f>Muuttujat!D10</f>
        <v>c) Harrastustoiminta</v>
      </c>
      <c r="B21" s="153">
        <f>SUMIFS(TOIMINTA!$D$3:$D$624, TOIMINTA!$I$3:$I$624,"c)*",TOIMINTA!$C$3:$C$624,"Toteutunut")</f>
        <v>0</v>
      </c>
      <c r="C21" s="154">
        <f t="shared" si="23"/>
        <v>0</v>
      </c>
      <c r="D21" s="238">
        <f>SUMIFS(TOIMINTA!$W$3:$W$624, TOIMINTA!$I$3:$I$624,"c)*",TOIMINTA!$C$3:$C$624,"Toteutunut")</f>
        <v>0</v>
      </c>
      <c r="E21" s="15">
        <f>SUMIFS(TOIMINTA!$Y$3:$Y$624, TOIMINTA!$I$3:$I$624,"c)*",TOIMINTA!$C$3:$C$624,"Toteutunut")</f>
        <v>0</v>
      </c>
      <c r="F21" s="15">
        <f>SUMIFS(TOIMINTA!$Z$3:$Z$624, TOIMINTA!$I$3:$I$624,"c)*",TOIMINTA!$C$3:$C$624,"Toteutunut")</f>
        <v>0</v>
      </c>
      <c r="G21" s="245">
        <f>SUMIFS(TOIMINTA!$AA$3:$AA$624, TOIMINTA!$I$3:$I$624,"c)*",TOIMINTA!$C$3:$C$624,"Toteutunut")</f>
        <v>0</v>
      </c>
      <c r="H21" s="260" t="e">
        <f t="shared" si="16"/>
        <v>#DIV/0!</v>
      </c>
      <c r="I21" s="57" t="e">
        <f t="shared" si="17"/>
        <v>#DIV/0!</v>
      </c>
      <c r="J21" s="53">
        <f>SUMIFS(TOIMINTA!$D$3:$D$624, TOIMINTA!$I$3:$I$624,"c)*",TOIMINTA!$C$3:$C$624,"Ei osallistujia")</f>
        <v>0</v>
      </c>
      <c r="K21" s="57" t="e">
        <f t="shared" si="18"/>
        <v>#DIV/0!</v>
      </c>
      <c r="L21" s="53">
        <f>SUMIFS(TOIMINTA!$D$3:$D$624, TOIMINTA!$I$3:$I$624,"c)*",TOIMINTA!$C$3:$C$624,"Peruttu")</f>
        <v>0</v>
      </c>
      <c r="M21" s="57" t="e">
        <f t="shared" si="19"/>
        <v>#DIV/0!</v>
      </c>
      <c r="N21" s="53">
        <f>SUMIFS(TOIMINTA!$S$3:$S$624, TOIMINTA!$I$3:$I$624,"c)*",TOIMINTA!$C$3:$C$624,"Toteutunut")</f>
        <v>0</v>
      </c>
      <c r="O21" s="53">
        <f>SUMIFS(TOIMINTA!$T$3:$T$624, TOIMINTA!$I$3:$I$624,"c)*",TOIMINTA!$C$3:$C$624,"Toteutunut")</f>
        <v>0</v>
      </c>
      <c r="P21" s="4">
        <f>IF(N21=0,0,N21/O21)</f>
        <v>0</v>
      </c>
      <c r="Q21" s="15">
        <f>SUMIFS(TOIMINTA!$U$3:$U$624, TOIMINTA!$I$3:$I$624,"c)*",TOIMINTA!$C$3:$C$624,"Toteutunut")</f>
        <v>0</v>
      </c>
      <c r="R21" s="15">
        <f>SUMIFS(TOIMINTA!$V$3:$V$624, TOIMINTA!$I$3:$I$624,"c)*",TOIMINTA!$C$3:$C$624,"Toteutunut")</f>
        <v>0</v>
      </c>
      <c r="S21" s="15">
        <f>SUMIFS(TOIMINTA!$X$3:$X$624, TOIMINTA!$I$3:$I$624,"c)*",TOIMINTA!$C$3:$C$624,"Toteutunut")</f>
        <v>0</v>
      </c>
      <c r="T21" s="4">
        <f t="shared" si="21"/>
        <v>0</v>
      </c>
      <c r="U21" s="131" t="str">
        <f t="shared" si="22"/>
        <v>c) Harrastustoiminta</v>
      </c>
    </row>
    <row r="22" spans="1:36" x14ac:dyDescent="0.3">
      <c r="A22" s="14" t="str">
        <f>Muuttujat!D11</f>
        <v>d) Avoin kulttuurikeskustoiminta</v>
      </c>
      <c r="B22" s="153">
        <f>SUMIFS(TOIMINTA!$D$3:$D$624, TOIMINTA!$I$3:$I$624,"d)*",TOIMINTA!$C$3:$C$624,"Toteutunut")</f>
        <v>0</v>
      </c>
      <c r="C22" s="154">
        <f t="shared" si="23"/>
        <v>0</v>
      </c>
      <c r="D22" s="238">
        <f>SUMIFS(TOIMINTA!$W$3:$W$624, TOIMINTA!$I$3:$I$624,"d)*",TOIMINTA!$C$3:$C$624,"Toteutunut")</f>
        <v>0</v>
      </c>
      <c r="E22" s="15">
        <f>SUMIFS(TOIMINTA!$Y$3:$Y$624, TOIMINTA!$I$3:$I$624,"d)*",TOIMINTA!$C$3:$C$624,"Toteutunut")</f>
        <v>0</v>
      </c>
      <c r="F22" s="15">
        <f>SUMIFS(TOIMINTA!$Z$3:$Z$624, TOIMINTA!$I$3:$I$624,"d)*",TOIMINTA!$C$3:$C$624,"Toteutunut")</f>
        <v>0</v>
      </c>
      <c r="G22" s="245">
        <f>SUMIFS(TOIMINTA!$AA$3:$AA$624, TOIMINTA!$I$3:$I$624,"d)*",TOIMINTA!$C$3:$C$624,"Toteutunut")</f>
        <v>0</v>
      </c>
      <c r="H22" s="260" t="e">
        <f t="shared" si="16"/>
        <v>#DIV/0!</v>
      </c>
      <c r="I22" s="57" t="e">
        <f t="shared" si="17"/>
        <v>#DIV/0!</v>
      </c>
      <c r="J22" s="53">
        <f>SUMIFS(TOIMINTA!$D$3:$D$624, TOIMINTA!$I$3:$I$624,"d)*",TOIMINTA!$C$3:$C$624,"Ei osallistujia")</f>
        <v>0</v>
      </c>
      <c r="K22" s="57" t="e">
        <f t="shared" si="18"/>
        <v>#DIV/0!</v>
      </c>
      <c r="L22" s="53">
        <f>SUMIFS(TOIMINTA!$D$3:$D$624, TOIMINTA!$I$3:$I$624,"d)*",TOIMINTA!$C$3:$C$624,"Peruttu")</f>
        <v>0</v>
      </c>
      <c r="M22" s="57" t="e">
        <f t="shared" si="19"/>
        <v>#DIV/0!</v>
      </c>
      <c r="N22" s="53">
        <f>SUMIFS(TOIMINTA!$S$3:$S$624, TOIMINTA!$I$3:$I$624,"d)*",TOIMINTA!$C$3:$C$624,"Toteutunut")</f>
        <v>0</v>
      </c>
      <c r="O22" s="53">
        <f>SUMIFS(TOIMINTA!$T$3:$T$624, TOIMINTA!$I$3:$I$624,"d)*",TOIMINTA!$C$3:$C$624,"Toteutunut")</f>
        <v>0</v>
      </c>
      <c r="P22" s="4">
        <f t="shared" si="20"/>
        <v>0</v>
      </c>
      <c r="Q22" s="15">
        <f>SUMIFS(TOIMINTA!$U$3:$U$624, TOIMINTA!$I$3:$I$624,"d)*",TOIMINTA!$C$3:$C$624,"Toteutunut")</f>
        <v>0</v>
      </c>
      <c r="R22" s="15">
        <f>SUMIFS(TOIMINTA!$V$3:$V$624, TOIMINTA!$I$3:$I$624,"d)*",TOIMINTA!$C$3:$C$624,"Toteutunut")</f>
        <v>0</v>
      </c>
      <c r="S22" s="15">
        <f>SUMIFS(TOIMINTA!$X$3:$X$624, TOIMINTA!$I$3:$I$624,"d)*",TOIMINTA!$C$3:$C$624,"Toteutunut")</f>
        <v>0</v>
      </c>
      <c r="T22" s="4">
        <f t="shared" si="21"/>
        <v>0</v>
      </c>
      <c r="U22" s="131" t="str">
        <f t="shared" si="22"/>
        <v>d) Avoin kulttuurikeskustoiminta</v>
      </c>
    </row>
    <row r="23" spans="1:36" x14ac:dyDescent="0.3">
      <c r="A23" s="14" t="str">
        <f>Muuttujat!D12</f>
        <v>e) Yleisötilaisuus</v>
      </c>
      <c r="B23" s="153">
        <f>SUMIFS(TOIMINTA!$D$3:$D$624, TOIMINTA!$I$3:$I$624,"e)*",TOIMINTA!$C$3:$C$624,"Toteutunut")</f>
        <v>0</v>
      </c>
      <c r="C23" s="154">
        <f t="shared" si="23"/>
        <v>0</v>
      </c>
      <c r="D23" s="238">
        <f>SUMIFS(TOIMINTA!$W$3:$W$624, TOIMINTA!$I$3:$I$624,"e)*",TOIMINTA!$C$3:$C$624,"Toteutunut")</f>
        <v>0</v>
      </c>
      <c r="E23" s="15">
        <f>SUMIFS(TOIMINTA!$Y$3:$Y$624, TOIMINTA!$I$3:$I$624,"e)*",TOIMINTA!$C$3:$C$624,"Toteutunut")</f>
        <v>0</v>
      </c>
      <c r="F23" s="15">
        <f>SUMIFS(TOIMINTA!$Z$3:$Z$624, TOIMINTA!$I$3:$I$624,"e)*",TOIMINTA!$C$3:$C$624,"Toteutunut")</f>
        <v>0</v>
      </c>
      <c r="G23" s="245">
        <f>SUMIFS(TOIMINTA!$AA$3:$AA$624, TOIMINTA!$I$3:$I$624,"e)*",TOIMINTA!$C$3:$C$624,"Toteutunut")</f>
        <v>0</v>
      </c>
      <c r="H23" s="260" t="e">
        <f t="shared" si="16"/>
        <v>#DIV/0!</v>
      </c>
      <c r="I23" s="57" t="e">
        <f t="shared" si="17"/>
        <v>#DIV/0!</v>
      </c>
      <c r="J23" s="53">
        <f>SUMIFS(TOIMINTA!$D$3:$D$624, TOIMINTA!$I$3:$I$624,"e)*",TOIMINTA!$C$3:$C$624,"Ei osallistujia")</f>
        <v>0</v>
      </c>
      <c r="K23" s="57" t="e">
        <f t="shared" si="18"/>
        <v>#DIV/0!</v>
      </c>
      <c r="L23" s="53">
        <f>SUMIFS(TOIMINTA!$D$3:$D$624, TOIMINTA!$I$3:$I$624,"e)*",TOIMINTA!$C$3:$C$624,"Peruttu")</f>
        <v>0</v>
      </c>
      <c r="M23" s="57" t="e">
        <f t="shared" si="19"/>
        <v>#DIV/0!</v>
      </c>
      <c r="N23" s="53">
        <f>SUMIFS(TOIMINTA!$S$3:$S$624, TOIMINTA!$I$3:$I$624,"e)*",TOIMINTA!$C$3:$C$624,"Toteutunut")</f>
        <v>0</v>
      </c>
      <c r="O23" s="53">
        <f>SUMIFS(TOIMINTA!$T$3:$T$624, TOIMINTA!$I$3:$I$624,"e)*",TOIMINTA!$C$3:$C$624,"Toteutunut")</f>
        <v>0</v>
      </c>
      <c r="P23" s="4">
        <f t="shared" si="20"/>
        <v>0</v>
      </c>
      <c r="Q23" s="15">
        <f>SUMIFS(TOIMINTA!$U$3:$U$624, TOIMINTA!$I$3:$I$624,"e)*",TOIMINTA!$C$3:$C$624,"Toteutunut")</f>
        <v>0</v>
      </c>
      <c r="R23" s="15">
        <f>SUMIFS(TOIMINTA!$V$3:$V$624, TOIMINTA!$I$3:$I$624,"e)*",TOIMINTA!$C$3:$C$624,"Toteutunut")</f>
        <v>0</v>
      </c>
      <c r="S23" s="15">
        <f>SUMIFS(TOIMINTA!$X$3:$X$624, TOIMINTA!$I$3:$I$624,"e)*",TOIMINTA!$C$3:$C$624,"Toteutunut")</f>
        <v>0</v>
      </c>
      <c r="T23" s="4">
        <f t="shared" si="21"/>
        <v>0</v>
      </c>
      <c r="U23" s="131" t="str">
        <f t="shared" si="22"/>
        <v>e) Yleisötilaisuus</v>
      </c>
    </row>
    <row r="24" spans="1:36" x14ac:dyDescent="0.3">
      <c r="A24" s="14" t="str">
        <f>Muuttujat!D13</f>
        <v>f) Näyttely</v>
      </c>
      <c r="B24" s="153">
        <f>SUMIFS(TOIMINTA!$D$3:$D$624, TOIMINTA!$I$3:$I$624,"f)*",TOIMINTA!$C$3:$C$624,"Toteutunut")</f>
        <v>0</v>
      </c>
      <c r="C24" s="154">
        <f t="shared" si="23"/>
        <v>0</v>
      </c>
      <c r="D24" s="238">
        <f>SUMIFS(TOIMINTA!$W$3:$W$624, TOIMINTA!$I$3:$I$624,"f)*",TOIMINTA!$C$3:$C$624,"Toteutunut")</f>
        <v>0</v>
      </c>
      <c r="E24" s="15">
        <f>SUMIFS(TOIMINTA!$Y$3:$Y$624, TOIMINTA!$I$3:$I$624,"f)*",TOIMINTA!$C$3:$C$624,"Toteutunut")</f>
        <v>0</v>
      </c>
      <c r="F24" s="15">
        <f>SUMIFS(TOIMINTA!$Z$3:$Z$624, TOIMINTA!$I$3:$I$624,"f)*",TOIMINTA!$C$3:$C$624,"Toteutunut")</f>
        <v>0</v>
      </c>
      <c r="G24" s="245">
        <f>SUMIFS(TOIMINTA!$AA$3:$AA$624, TOIMINTA!$I$3:$I$624,"f)*",TOIMINTA!$C$3:$C$624,"Toteutunut")</f>
        <v>0</v>
      </c>
      <c r="H24" s="260" t="e">
        <f t="shared" si="16"/>
        <v>#DIV/0!</v>
      </c>
      <c r="I24" s="57" t="e">
        <f t="shared" si="17"/>
        <v>#DIV/0!</v>
      </c>
      <c r="J24" s="53">
        <f>SUMIFS(TOIMINTA!$D$3:$D$624, TOIMINTA!$I$3:$I$624,"f)*",TOIMINTA!$C$3:$C$624,"Ei osallistujia")</f>
        <v>0</v>
      </c>
      <c r="K24" s="57" t="e">
        <f t="shared" si="18"/>
        <v>#DIV/0!</v>
      </c>
      <c r="L24" s="53">
        <f>SUMIFS(TOIMINTA!$D$3:$D$624, TOIMINTA!$I$3:$I$624,"f)*",TOIMINTA!$C$3:$C$624,"Peruttu")</f>
        <v>0</v>
      </c>
      <c r="M24" s="57" t="e">
        <f t="shared" si="19"/>
        <v>#DIV/0!</v>
      </c>
      <c r="N24" s="53">
        <f>SUMIFS(TOIMINTA!$S$3:$S$624, TOIMINTA!$I$3:$I$624,"f)*",TOIMINTA!$C$3:$C$624,"Toteutunut")</f>
        <v>0</v>
      </c>
      <c r="O24" s="53">
        <f>SUMIFS(TOIMINTA!$T$3:$T$624, TOIMINTA!$I$3:$I$624,"f)*",TOIMINTA!$C$3:$C$624,"Toteutunut")</f>
        <v>0</v>
      </c>
      <c r="P24" s="4">
        <f t="shared" si="20"/>
        <v>0</v>
      </c>
      <c r="Q24" s="15">
        <f>SUMIFS(TOIMINTA!$U$3:$U$624, TOIMINTA!$I$3:$I$624,"f)*",TOIMINTA!$C$3:$C$624,"Toteutunut")</f>
        <v>0</v>
      </c>
      <c r="R24" s="15">
        <f>SUMIFS(TOIMINTA!$V$3:$V$624, TOIMINTA!$I$3:$I$624,"f)*",TOIMINTA!$C$3:$C$624,"Toteutunut")</f>
        <v>0</v>
      </c>
      <c r="S24" s="15">
        <f>SUMIFS(TOIMINTA!$X$3:$X$624, TOIMINTA!$I$3:$I$624,"f)*",TOIMINTA!$C$3:$C$624,"Toteutunut")</f>
        <v>0</v>
      </c>
      <c r="T24" s="4">
        <f t="shared" si="21"/>
        <v>0</v>
      </c>
      <c r="U24" s="131" t="str">
        <f t="shared" si="22"/>
        <v>f) Näyttely</v>
      </c>
    </row>
    <row r="25" spans="1:36" x14ac:dyDescent="0.3">
      <c r="A25" s="14" t="str">
        <f>Muuttujat!D14</f>
        <v>g) Koulutus</v>
      </c>
      <c r="B25" s="153">
        <f>SUMIFS(TOIMINTA!$D$3:$D$624, TOIMINTA!$I$3:$I$624,"g)*",TOIMINTA!$C$3:$C$624,"Toteutunut")</f>
        <v>0</v>
      </c>
      <c r="C25" s="154">
        <f t="shared" si="23"/>
        <v>0</v>
      </c>
      <c r="D25" s="238">
        <f>SUMIFS(TOIMINTA!$W$3:$W$624, TOIMINTA!$I$3:$I$624,"g)*",TOIMINTA!$C$3:$C$624,"Toteutunut")</f>
        <v>0</v>
      </c>
      <c r="E25" s="15">
        <f>SUMIFS(TOIMINTA!$Y$3:$Y$624, TOIMINTA!$I$3:$I$624,"g)*",TOIMINTA!$C$3:$C$624,"Toteutunut")</f>
        <v>0</v>
      </c>
      <c r="F25" s="15">
        <f>SUMIFS(TOIMINTA!$Z$3:$Z$624, TOIMINTA!$I$3:$I$624,"g)*",TOIMINTA!$C$3:$C$624,"Toteutunut")</f>
        <v>0</v>
      </c>
      <c r="G25" s="245">
        <f>SUMIFS(TOIMINTA!$AA$3:$AA$624, TOIMINTA!$I$3:$I$624,"g)*",TOIMINTA!$C$3:$C$624,"Toteutunut")</f>
        <v>0</v>
      </c>
      <c r="H25" s="260" t="e">
        <f t="shared" si="16"/>
        <v>#DIV/0!</v>
      </c>
      <c r="I25" s="57" t="e">
        <f t="shared" si="17"/>
        <v>#DIV/0!</v>
      </c>
      <c r="J25" s="53">
        <f>SUMIFS(TOIMINTA!$D$3:$D$624, TOIMINTA!$I$3:$I$624,"g)*",TOIMINTA!$C$3:$C$624,"Ei osallistujia")</f>
        <v>0</v>
      </c>
      <c r="K25" s="57" t="e">
        <f t="shared" si="18"/>
        <v>#DIV/0!</v>
      </c>
      <c r="L25" s="53">
        <f>SUMIFS(TOIMINTA!$D$3:$D$624, TOIMINTA!$I$3:$I$624,"g)*",TOIMINTA!$C$3:$C$624,"Peruttu")</f>
        <v>0</v>
      </c>
      <c r="M25" s="57" t="e">
        <f t="shared" si="19"/>
        <v>#DIV/0!</v>
      </c>
      <c r="N25" s="53">
        <f>SUMIFS(TOIMINTA!$S$3:$S$624, TOIMINTA!$I$3:$I$624,"g)*",TOIMINTA!$C$3:$C$624,"Toteutunut")</f>
        <v>0</v>
      </c>
      <c r="O25" s="53">
        <f>SUMIFS(TOIMINTA!$T$3:$T$624, TOIMINTA!$I$3:$I$624,"g)*",TOIMINTA!$C$3:$C$624,"Toteutunut")</f>
        <v>0</v>
      </c>
      <c r="P25" s="4">
        <f t="shared" si="20"/>
        <v>0</v>
      </c>
      <c r="Q25" s="15">
        <f>SUMIFS(TOIMINTA!$U$3:$U$624, TOIMINTA!$I$3:$I$624,"g)*",TOIMINTA!$C$3:$C$624,"Toteutunut")</f>
        <v>0</v>
      </c>
      <c r="R25" s="15">
        <f>SUMIFS(TOIMINTA!$V$3:$V$624, TOIMINTA!$I$3:$I$624,"g)*",TOIMINTA!$C$3:$C$624,"Toteutunut")</f>
        <v>0</v>
      </c>
      <c r="S25" s="15">
        <f>SUMIFS(TOIMINTA!$X$3:$X$624, TOIMINTA!$I$3:$I$624,"g)*",TOIMINTA!$C$3:$C$624,"Toteutunut")</f>
        <v>0</v>
      </c>
      <c r="T25" s="4">
        <f t="shared" si="21"/>
        <v>0</v>
      </c>
      <c r="U25" s="131" t="str">
        <f t="shared" si="22"/>
        <v>g) Koulutus</v>
      </c>
    </row>
    <row r="26" spans="1:36" x14ac:dyDescent="0.3">
      <c r="A26" s="14" t="str">
        <f>Muuttujat!D15</f>
        <v>h) Taiteilijatapaaminen</v>
      </c>
      <c r="B26" s="269">
        <f>SUMIFS(TOIMINTA!$D$3:$D$624, TOIMINTA!$I$3:$I$624,"h)*",TOIMINTA!$C$3:$C$624,"Toteutunut")</f>
        <v>0</v>
      </c>
      <c r="C26" s="270">
        <f t="shared" si="23"/>
        <v>0</v>
      </c>
      <c r="D26" s="238">
        <f>SUMIFS(TOIMINTA!$W$3:$W$624, TOIMINTA!$I$3:$I$624,"h)*",TOIMINTA!$C$3:$C$624,"Toteutunut")</f>
        <v>0</v>
      </c>
      <c r="E26" s="15">
        <f>SUMIFS(TOIMINTA!$Y$3:$Y$624, TOIMINTA!$I$3:$I$624,"h)*",TOIMINTA!$C$3:$C$624,"Toteutunut")</f>
        <v>0</v>
      </c>
      <c r="F26" s="15">
        <f>SUMIFS(TOIMINTA!$Z$3:$Z$624, TOIMINTA!$I$3:$I$624,"h)*",TOIMINTA!$C$3:$C$624,"Toteutunut")</f>
        <v>0</v>
      </c>
      <c r="G26" s="248">
        <f>SUMIFS(TOIMINTA!$AA$3:$AA$624, TOIMINTA!$I$3:$I$624,"h)*",TOIMINTA!$C$3:$C$624,"Toteutunut")</f>
        <v>0</v>
      </c>
      <c r="H26" s="260" t="e">
        <f t="shared" si="16"/>
        <v>#DIV/0!</v>
      </c>
      <c r="I26" s="57" t="e">
        <f t="shared" si="17"/>
        <v>#DIV/0!</v>
      </c>
      <c r="J26" s="53">
        <f>SUMIFS(TOIMINTA!$D$3:$D$624, TOIMINTA!$I$3:$I$624,"h)*",TOIMINTA!$C$3:$C$624,"Ei osallistujia")</f>
        <v>0</v>
      </c>
      <c r="K26" s="57" t="e">
        <f t="shared" si="18"/>
        <v>#DIV/0!</v>
      </c>
      <c r="L26" s="53">
        <f>SUMIFS(TOIMINTA!$D$3:$D$624, TOIMINTA!$I$3:$I$624,"h)*",TOIMINTA!$C$3:$C$624,"Peruttu")</f>
        <v>0</v>
      </c>
      <c r="M26" s="57" t="e">
        <f t="shared" si="19"/>
        <v>#DIV/0!</v>
      </c>
      <c r="N26" s="53">
        <f>SUMIFS(TOIMINTA!$S$3:$S$624, TOIMINTA!$I$3:$I$624,"h)*",TOIMINTA!$C$3:$C$624,"Toteutunut")</f>
        <v>0</v>
      </c>
      <c r="O26" s="53">
        <f>SUMIFS(TOIMINTA!$T$3:$T$624, TOIMINTA!$I$3:$I$624,"h)*",TOIMINTA!$C$3:$C$624,"Toteutunut")</f>
        <v>0</v>
      </c>
      <c r="P26" s="4">
        <f t="shared" si="20"/>
        <v>0</v>
      </c>
      <c r="Q26" s="15">
        <f>SUMIFS(TOIMINTA!$U$3:$U$624, TOIMINTA!$I$3:$I$624,"h)*",TOIMINTA!$C$3:$C$624,"Toteutunut")</f>
        <v>0</v>
      </c>
      <c r="R26" s="15">
        <f>SUMIFS(TOIMINTA!$V$3:$V$624, TOIMINTA!$I$3:$I$624,"h)*",TOIMINTA!$C$3:$C$624,"Toteutunut")</f>
        <v>0</v>
      </c>
      <c r="S26" s="15">
        <f>SUMIFS(TOIMINTA!$X$3:$X$624, TOIMINTA!$I$3:$I$624,"h)*",TOIMINTA!$C$3:$C$624,"Toteutunut")</f>
        <v>0</v>
      </c>
      <c r="T26" s="4">
        <f t="shared" si="21"/>
        <v>0</v>
      </c>
      <c r="U26" s="131" t="str">
        <f t="shared" si="22"/>
        <v>h) Taiteilijatapaaminen</v>
      </c>
    </row>
    <row r="27" spans="1:36" x14ac:dyDescent="0.3">
      <c r="A27" s="14" t="str">
        <f>Muuttujat!D16</f>
        <v>i) Opastus</v>
      </c>
      <c r="B27" s="269">
        <f>SUMIFS(TOIMINTA!$D$3:$D$624, TOIMINTA!$I$3:$I$624,"i)*",TOIMINTA!$C$3:$C$624,"Toteutunut")</f>
        <v>0</v>
      </c>
      <c r="C27" s="270">
        <f t="shared" si="23"/>
        <v>0</v>
      </c>
      <c r="D27" s="15">
        <f>SUMIFS(TOIMINTA!$W$3:$W$624, TOIMINTA!$I$3:$I$624,"i)*",TOIMINTA!$C$3:$C$624,"Toteutunut")</f>
        <v>0</v>
      </c>
      <c r="E27" s="15">
        <f>SUMIFS(TOIMINTA!$Y$3:$Y$624, TOIMINTA!$I$3:$I$624,"i)*",TOIMINTA!$C$3:$C$624,"Toteutunut")</f>
        <v>0</v>
      </c>
      <c r="F27" s="15">
        <f>SUMIFS(TOIMINTA!$Z$3:$Z$624, TOIMINTA!$I$3:$I$624,"i)*",TOIMINTA!$C$3:$C$624,"Toteutunut")</f>
        <v>0</v>
      </c>
      <c r="G27" s="248">
        <f>SUMIFS(TOIMINTA!$AA$3:$AA$624, TOIMINTA!$I$3:$I$624,"i)*",TOIMINTA!$C$3:$C$624,"Toteutunut")</f>
        <v>0</v>
      </c>
      <c r="H27" s="260" t="e">
        <f t="shared" si="16"/>
        <v>#DIV/0!</v>
      </c>
      <c r="I27" s="57" t="e">
        <f t="shared" si="17"/>
        <v>#DIV/0!</v>
      </c>
      <c r="J27" s="53">
        <f>SUMIFS(TOIMINTA!$D$3:$D$624, TOIMINTA!$I$3:$I$624,"i)*",TOIMINTA!$C$3:$C$624,"Ei osallistujia")</f>
        <v>0</v>
      </c>
      <c r="K27" s="57" t="e">
        <f t="shared" si="18"/>
        <v>#DIV/0!</v>
      </c>
      <c r="L27" s="53">
        <f>SUMIFS(TOIMINTA!$D$3:$D$624, TOIMINTA!$I$3:$I$624,"i)*",TOIMINTA!$C$3:$C$624,"Peruttu")</f>
        <v>0</v>
      </c>
      <c r="M27" s="57" t="e">
        <f t="shared" si="19"/>
        <v>#DIV/0!</v>
      </c>
      <c r="N27" s="53">
        <f>SUMIFS(TOIMINTA!$S$3:$S$624, TOIMINTA!$I$3:$I$624,"i)*",TOIMINTA!$C$3:$C$624,"Toteutunut")</f>
        <v>0</v>
      </c>
      <c r="O27" s="53">
        <f>SUMIFS(TOIMINTA!$T$3:$T$624, TOIMINTA!$I$3:$I$624,"i)*",TOIMINTA!$C$3:$C$624,"Toteutunut")</f>
        <v>0</v>
      </c>
      <c r="P27" s="4">
        <f t="shared" si="20"/>
        <v>0</v>
      </c>
      <c r="Q27" s="15">
        <f>SUMIFS(TOIMINTA!$U$3:$U$624, TOIMINTA!$I$3:$I$624,"i)*",TOIMINTA!$C$3:$C$624,"Toteutunut")</f>
        <v>0</v>
      </c>
      <c r="R27" s="15">
        <f>SUMIFS(TOIMINTA!$V$3:$V$624, TOIMINTA!$I$3:$I$624,"i)*",TOIMINTA!$C$3:$C$624,"Toteutunut")</f>
        <v>0</v>
      </c>
      <c r="S27" s="15">
        <f>SUMIFS(TOIMINTA!$X$3:$X$624, TOIMINTA!$I$3:$I$624,"i)*",TOIMINTA!$C$3:$C$624,"Toteutunut")</f>
        <v>0</v>
      </c>
      <c r="T27" s="4">
        <f t="shared" si="21"/>
        <v>0</v>
      </c>
      <c r="U27" s="131" t="str">
        <f t="shared" si="22"/>
        <v>i) Opastus</v>
      </c>
    </row>
    <row r="28" spans="1:36" x14ac:dyDescent="0.3">
      <c r="A28" s="14" t="str">
        <f>Muuttujat!D17</f>
        <v>j) Ohje tai opetusmateriaali</v>
      </c>
      <c r="B28" s="269">
        <f>SUMIFS(TOIMINTA!$D$3:$D$624, TOIMINTA!$I$3:$I$624,"j)*",TOIMINTA!$C$3:$C$624,"Toteutunut")</f>
        <v>0</v>
      </c>
      <c r="C28" s="270">
        <f t="shared" si="23"/>
        <v>0</v>
      </c>
      <c r="D28" s="15">
        <f>SUMIFS(TOIMINTA!$W$3:$W$624, TOIMINTA!$I$3:$I$624,"j)*",TOIMINTA!$C$3:$C$624,"Toteutunut")</f>
        <v>0</v>
      </c>
      <c r="E28" s="15">
        <f>SUMIFS(TOIMINTA!$Y$3:$Y$624, TOIMINTA!$I$3:$I$624,"j)*",TOIMINTA!$C$3:$C$624,"Toteutunut")</f>
        <v>0</v>
      </c>
      <c r="F28" s="15">
        <f>SUMIFS(TOIMINTA!$Z$3:$Z$624, TOIMINTA!$I$3:$I$624,"j)*",TOIMINTA!$C$3:$C$624,"Toteutunut")</f>
        <v>0</v>
      </c>
      <c r="G28" s="248">
        <f>SUMIFS(TOIMINTA!$AA$3:$AA$624, TOIMINTA!$I$3:$I$624,"j)*",TOIMINTA!$C$3:$C$624,"Toteutunut")</f>
        <v>0</v>
      </c>
      <c r="H28" s="260" t="e">
        <f t="shared" si="16"/>
        <v>#DIV/0!</v>
      </c>
      <c r="I28" s="57" t="e">
        <f t="shared" si="17"/>
        <v>#DIV/0!</v>
      </c>
      <c r="J28" s="53">
        <f>SUMIFS(TOIMINTA!$D$3:$D$624, TOIMINTA!$I$3:$I$624,"j)*",TOIMINTA!$C$3:$C$624,"Ei osallistujia")</f>
        <v>0</v>
      </c>
      <c r="K28" s="57" t="e">
        <f t="shared" si="18"/>
        <v>#DIV/0!</v>
      </c>
      <c r="L28" s="53">
        <f>SUMIFS(TOIMINTA!$D$3:$D$624, TOIMINTA!$I$3:$I$624,"j)*",TOIMINTA!$C$3:$C$624,"Peruttu")</f>
        <v>0</v>
      </c>
      <c r="M28" s="57" t="e">
        <f t="shared" si="19"/>
        <v>#DIV/0!</v>
      </c>
      <c r="N28" s="53">
        <f>SUMIFS(TOIMINTA!$S$3:$S$624, TOIMINTA!$I$3:$I$624,"j)*",TOIMINTA!$C$3:$C$624,"Toteutunut")</f>
        <v>0</v>
      </c>
      <c r="O28" s="53">
        <f>SUMIFS(TOIMINTA!$T$3:$T$624, TOIMINTA!$I$3:$I$624,"j)*",TOIMINTA!$C$3:$C$624,"Toteutunut")</f>
        <v>0</v>
      </c>
      <c r="P28" s="4">
        <f>IF(N28=0,0,N28/O28)</f>
        <v>0</v>
      </c>
      <c r="Q28" s="15">
        <f>SUMIFS(TOIMINTA!$U$3:$U$624, TOIMINTA!$I$3:$I$624,"j)*",TOIMINTA!$C$3:$C$624,"Toteutunut")</f>
        <v>0</v>
      </c>
      <c r="R28" s="15">
        <f>SUMIFS(TOIMINTA!$V$3:$V$624, TOIMINTA!$I$3:$I$624,"j)*",TOIMINTA!$C$3:$C$624,"Toteutunut")</f>
        <v>0</v>
      </c>
      <c r="S28" s="15">
        <f>SUMIFS(TOIMINTA!$X$3:$X$624, TOIMINTA!$I$3:$I$624,"j)*",TOIMINTA!$C$3:$C$624,"Toteutunut")</f>
        <v>0</v>
      </c>
      <c r="T28" s="4">
        <f t="shared" si="21"/>
        <v>0</v>
      </c>
      <c r="U28" s="131" t="str">
        <f t="shared" si="22"/>
        <v>j) Ohje tai opetusmateriaali</v>
      </c>
    </row>
    <row r="29" spans="1:36" x14ac:dyDescent="0.3">
      <c r="A29" s="14" t="str">
        <f>Muuttujat!D18</f>
        <v>k) Jokin muu</v>
      </c>
      <c r="B29" s="271">
        <f>SUMIFS(TOIMINTA!$D$3:$D$624, TOIMINTA!$I$3:$I$624,"k)*",TOIMINTA!$C$3:$C$624,"Toteutunut")</f>
        <v>0</v>
      </c>
      <c r="C29" s="272">
        <f t="shared" si="23"/>
        <v>0</v>
      </c>
      <c r="D29" s="134">
        <f>SUMIFS(TOIMINTA!$W$3:$W$624, TOIMINTA!$I$3:$I$624,"k)*",TOIMINTA!$C$3:$C$624,"Toteutunut")</f>
        <v>0</v>
      </c>
      <c r="E29" s="134">
        <f>SUMIFS(TOIMINTA!$Y$3:$Y$624, TOIMINTA!$I$3:$I$624,"k)*",TOIMINTA!$C$3:$C$624,"Toteutunut")</f>
        <v>0</v>
      </c>
      <c r="F29" s="134">
        <f>SUMIFS(TOIMINTA!$Z$3:$Z$624, TOIMINTA!$I$3:$I$624,"k)*",TOIMINTA!$C$3:$C$624,"Toteutunut")</f>
        <v>0</v>
      </c>
      <c r="G29" s="249">
        <f>SUMIFS(TOIMINTA!$AA$3:$AA$624, TOIMINTA!$I$3:$I$624,"k)*",TOIMINTA!$C$3:$C$624,"Toteutunut")</f>
        <v>0</v>
      </c>
      <c r="H29" s="260" t="e">
        <f t="shared" si="16"/>
        <v>#DIV/0!</v>
      </c>
      <c r="I29" s="57" t="e">
        <f t="shared" si="17"/>
        <v>#DIV/0!</v>
      </c>
      <c r="J29" s="53">
        <f>SUMIFS(TOIMINTA!$D$3:$D$624, TOIMINTA!$I$3:$I$624,"k)*",TOIMINTA!$C$3:$C$624,"Ei osallistujia")</f>
        <v>0</v>
      </c>
      <c r="K29" s="57" t="e">
        <f t="shared" si="18"/>
        <v>#DIV/0!</v>
      </c>
      <c r="L29" s="53">
        <f>SUMIFS(TOIMINTA!$D$3:$D$624, TOIMINTA!$I$3:$I$624,"k)*",TOIMINTA!$C$3:$C$624,"Peruttu")</f>
        <v>0</v>
      </c>
      <c r="M29" s="57" t="e">
        <f t="shared" si="19"/>
        <v>#DIV/0!</v>
      </c>
      <c r="N29" s="53">
        <f>SUMIFS(TOIMINTA!$S$3:$S$624, TOIMINTA!$I$3:$I$624,"k)*",TOIMINTA!$C$3:$C$624,"Toteutunut")</f>
        <v>0</v>
      </c>
      <c r="O29" s="53">
        <f>SUMIFS(TOIMINTA!$T$3:$T$624, TOIMINTA!$I$3:$I$624,"k)*",TOIMINTA!$C$3:$C$624,"Toteutunut")</f>
        <v>0</v>
      </c>
      <c r="P29" s="133">
        <f t="shared" si="20"/>
        <v>0</v>
      </c>
      <c r="Q29" s="15">
        <f>SUMIFS(TOIMINTA!$U$3:$U$624, TOIMINTA!$I$3:$I$624,"k)*",TOIMINTA!$C$3:$C$624,"Toteutunut")</f>
        <v>0</v>
      </c>
      <c r="R29" s="15">
        <f>SUMIFS(TOIMINTA!$V$3:$V$624, TOIMINTA!$I$3:$I$624,"k)*",TOIMINTA!$C$3:$C$624,"Toteutunut")</f>
        <v>0</v>
      </c>
      <c r="S29" s="15">
        <f>SUMIFS(TOIMINTA!$X$3:$X$624, TOIMINTA!$I$3:$I$624,"k)*",TOIMINTA!$C$3:$C$624,"Toteutunut")</f>
        <v>0</v>
      </c>
      <c r="T29" s="4">
        <f t="shared" si="21"/>
        <v>0</v>
      </c>
      <c r="U29" s="131" t="str">
        <f t="shared" si="22"/>
        <v>k) Jokin muu</v>
      </c>
    </row>
    <row r="30" spans="1:36" x14ac:dyDescent="0.3">
      <c r="A30" s="144" t="s">
        <v>324</v>
      </c>
      <c r="B30" s="287">
        <f>SUM(B26:B29)</f>
        <v>0</v>
      </c>
      <c r="C30" s="287">
        <f t="shared" si="23"/>
        <v>0</v>
      </c>
      <c r="D30" s="288">
        <f t="shared" ref="D30:F30" si="24">SUM(D26:D29)</f>
        <v>0</v>
      </c>
      <c r="E30" s="288">
        <f t="shared" si="24"/>
        <v>0</v>
      </c>
      <c r="F30" s="288">
        <f t="shared" si="24"/>
        <v>0</v>
      </c>
      <c r="G30" s="289">
        <f t="shared" ref="G30" si="25">SUM(G26:G29)</f>
        <v>0</v>
      </c>
      <c r="H30" s="260" t="e">
        <f t="shared" si="16"/>
        <v>#DIV/0!</v>
      </c>
      <c r="I30" s="57" t="e">
        <f t="shared" si="17"/>
        <v>#DIV/0!</v>
      </c>
      <c r="J30" s="290">
        <f t="shared" ref="J30:N30" si="26">SUM(J26:J29)</f>
        <v>0</v>
      </c>
      <c r="K30" s="57" t="e">
        <f t="shared" si="18"/>
        <v>#DIV/0!</v>
      </c>
      <c r="L30" s="290">
        <f t="shared" si="26"/>
        <v>0</v>
      </c>
      <c r="M30" s="57" t="e">
        <f t="shared" si="19"/>
        <v>#DIV/0!</v>
      </c>
      <c r="N30" s="290">
        <f t="shared" si="26"/>
        <v>0</v>
      </c>
      <c r="O30" s="290">
        <f>SUM(O26:O29)</f>
        <v>0</v>
      </c>
      <c r="P30" s="34">
        <f t="shared" si="20"/>
        <v>0</v>
      </c>
      <c r="Q30" s="142">
        <f t="shared" ref="Q30:R30" si="27">SUM(Q26:Q29)</f>
        <v>0</v>
      </c>
      <c r="R30" s="142">
        <f t="shared" si="27"/>
        <v>0</v>
      </c>
      <c r="S30" s="142">
        <f>SUM(S26:S29)</f>
        <v>0</v>
      </c>
      <c r="T30" s="4">
        <f t="shared" si="21"/>
        <v>0</v>
      </c>
      <c r="U30" s="131" t="str">
        <f t="shared" si="22"/>
        <v>Muut (h-k) yht.</v>
      </c>
    </row>
    <row r="31" spans="1:36" s="30" customFormat="1" ht="14.25" customHeight="1" thickBot="1" x14ac:dyDescent="0.35">
      <c r="A31" s="192"/>
      <c r="B31" s="166" t="s">
        <v>325</v>
      </c>
    </row>
    <row r="32" spans="1:36" ht="14.25" customHeight="1" thickBot="1" x14ac:dyDescent="0.35">
      <c r="A32" s="8" t="str">
        <f>Muuttujat!E7</f>
        <v>a) Ei verkkosisältö</v>
      </c>
      <c r="B32" s="4">
        <f>SUMIFS(TOIMINTA!$D$3:$D$624, TOIMINTA!$J$3:$J$624,"a)*",TOIMINTA!$C$3:$C$624,"Toteutunut")</f>
        <v>0</v>
      </c>
      <c r="C32" s="323">
        <f>D32+G32</f>
        <v>0</v>
      </c>
      <c r="D32" s="15">
        <f>SUMIFS(TOIMINTA!$W$3:$W$624, TOIMINTA!$J$3:$J$624,"a)*",TOIMINTA!$C$3:$C$624,"Toteutunut")</f>
        <v>0</v>
      </c>
      <c r="E32" s="15">
        <f>SUMIFS(TOIMINTA!$Y$3:$Y$624, TOIMINTA!$J$3:$J$624,"a)*",TOIMINTA!$C$3:$C$624,"Toteutunut")</f>
        <v>0</v>
      </c>
      <c r="F32" s="15">
        <f>SUMIFS(TOIMINTA!$Z$3:$Z$624, TOIMINTA!$J$3:$J$624,"a)*",TOIMINTA!$C$3:$C$624,"Toteutunut")</f>
        <v>0</v>
      </c>
      <c r="G32" s="15">
        <f>SUMIFS(TOIMINTA!$AA$3:$AA$624, TOIMINTA!$J$3:$J$624,"a)*",TOIMINTA!$C$3:$C$624,"Toteutunut")</f>
        <v>0</v>
      </c>
      <c r="H32" s="5" t="e">
        <f>B32/$B$2</f>
        <v>#DIV/0!</v>
      </c>
      <c r="I32" s="57" t="e">
        <f t="shared" ref="I32:I42" si="28">B32/($B$2+$J$2+$L$2)</f>
        <v>#DIV/0!</v>
      </c>
      <c r="J32" s="53">
        <f>SUMIFS(TOIMINTA!$D$3:$D$624, TOIMINTA!$J$3:$J$624,"a)*",TOIMINTA!$C$3:$C$624,"Ei osallistujia")</f>
        <v>0</v>
      </c>
      <c r="K32" s="57" t="e">
        <f>J32/($B$2+$J$2+$L$2)</f>
        <v>#DIV/0!</v>
      </c>
      <c r="L32" s="53">
        <f>SUMIFS(TOIMINTA!$D$3:$D$624, TOIMINTA!$J$3:$J$624,"a)*",TOIMINTA!$C$3:$C$624,"Peruttu")</f>
        <v>0</v>
      </c>
      <c r="M32" s="57" t="e">
        <f>L32/($B$2+$JE$2+$L$2)</f>
        <v>#DIV/0!</v>
      </c>
      <c r="N32" s="53">
        <f>SUMIFS(TOIMINTA!$S$3:$S$624, TOIMINTA!$J$3:$J$624,"a)*",TOIMINTA!$C$3:$C$624,"Toteutunut")</f>
        <v>0</v>
      </c>
      <c r="O32" s="53">
        <f>SUMIFS(TOIMINTA!$T$3:$T$624, TOIMINTA!$J$3:$J$624,"a)*",TOIMINTA!$C$3:$C$624,"Toteutunut")</f>
        <v>0</v>
      </c>
      <c r="P32" s="4">
        <f>IF(N32=0,0,N32/O32)</f>
        <v>0</v>
      </c>
      <c r="Q32" s="15">
        <f>SUMIFS(TOIMINTA!$U$3:$U$624, TOIMINTA!$J$3:$J$624,"a)*",TOIMINTA!$C$3:$C$624,"Toteutunut")</f>
        <v>0</v>
      </c>
      <c r="R32" s="15">
        <f>SUMIFS(TOIMINTA!$V$3:$V$624, TOIMINTA!$J$3:$J$624,"a)*",TOIMINTA!$C$3:$C$624,"Toteutunut")</f>
        <v>0</v>
      </c>
      <c r="S32" s="15">
        <f>SUMIFS(TOIMINTA!$X$3:$X$624, TOIMINTA!$J$3:$J$624,"a)*",TOIMINTA!$C$3:$C$624,"Toteutunut")</f>
        <v>0</v>
      </c>
      <c r="T32" s="4">
        <f>IF(S32=0,0,S32/B32)</f>
        <v>0</v>
      </c>
      <c r="U32" s="9" t="str">
        <f>A32</f>
        <v>a) Ei verkkosisältö</v>
      </c>
      <c r="V32" s="1"/>
      <c r="W32" s="1"/>
      <c r="X32" s="1"/>
      <c r="Y32" s="1"/>
      <c r="Z32" s="1"/>
      <c r="AA32" s="1"/>
      <c r="AB32" s="1"/>
      <c r="AC32" s="1"/>
      <c r="AD32" s="1"/>
      <c r="AE32" s="1"/>
      <c r="AF32" s="1"/>
      <c r="AG32" s="1"/>
      <c r="AH32" s="1"/>
      <c r="AI32" s="1"/>
      <c r="AJ32" s="1"/>
    </row>
    <row r="33" spans="1:38" ht="14.25" customHeight="1" x14ac:dyDescent="0.3">
      <c r="A33" s="8" t="str">
        <f>Muuttujat!E8</f>
        <v>b) Teksti (esim. PDF-tiedosto)</v>
      </c>
      <c r="B33" s="4">
        <f>SUMIFS(TOIMINTA!$D$3:$D$624, TOIMINTA!$J$3:$J$624,"b)*",TOIMINTA!$C$3:$C$624,"Toteutunut")</f>
        <v>0</v>
      </c>
      <c r="C33" s="15">
        <f t="shared" ref="C33:C42" si="29">D33+G33</f>
        <v>0</v>
      </c>
      <c r="D33" s="15">
        <f>SUMIFS(TOIMINTA!$W$3:$W$624, TOIMINTA!$J$3:$J$624,"b)*",TOIMINTA!$C$3:$C$624,"Toteutunut")</f>
        <v>0</v>
      </c>
      <c r="E33" s="15">
        <f>SUMIFS(TOIMINTA!$Y$3:$Y$624, TOIMINTA!$J$3:$J$624,"b)*",TOIMINTA!$C$3:$C$624,"Toteutunut")</f>
        <v>0</v>
      </c>
      <c r="F33" s="15">
        <f>SUMIFS(TOIMINTA!$Z$3:$Z$624, TOIMINTA!$J$3:$J$624,"b)*",TOIMINTA!$C$3:$C$624,"Toteutunut")</f>
        <v>0</v>
      </c>
      <c r="G33" s="15">
        <f>SUMIFS(TOIMINTA!$AA$3:$AA$624, TOIMINTA!$J$3:$J$624,"b)*",TOIMINTA!$C$3:$C$624,"Toteutunut")</f>
        <v>0</v>
      </c>
      <c r="H33" s="5" t="e">
        <f t="shared" ref="H33:H42" si="30">B33/$B$2</f>
        <v>#DIV/0!</v>
      </c>
      <c r="I33" s="57" t="e">
        <f t="shared" si="28"/>
        <v>#DIV/0!</v>
      </c>
      <c r="J33" s="53">
        <f>SUMIFS(TOIMINTA!$D$3:$D$624, TOIMINTA!$J$3:$J$624,"b)*",TOIMINTA!$C$3:$C$624,"Ei osallistujia")</f>
        <v>0</v>
      </c>
      <c r="K33" s="57" t="e">
        <f t="shared" ref="K33:K42" si="31">J33/($B$2+$J$2+$L$2)</f>
        <v>#DIV/0!</v>
      </c>
      <c r="L33" s="53">
        <f>SUMIFS(TOIMINTA!$D$3:$D$624, TOIMINTA!$J$3:$J$624,"b)*",TOIMINTA!$C$3:$C$624,"Peruttu")</f>
        <v>0</v>
      </c>
      <c r="M33" s="57" t="e">
        <f t="shared" ref="M33:M42" si="32">L33/($B$2+$JE$2+$L$2)</f>
        <v>#DIV/0!</v>
      </c>
      <c r="N33" s="53">
        <f>SUMIFS(TOIMINTA!$S$3:$S$624, TOIMINTA!$J$3:$J$624,"b)*",TOIMINTA!$C$3:$C$624,"Toteutunut")</f>
        <v>0</v>
      </c>
      <c r="O33" s="53">
        <f>SUMIFS(TOIMINTA!$T$3:$T$624, TOIMINTA!$J$3:$J$624,"b)*",TOIMINTA!$C$3:$C$624,"Toteutunut")</f>
        <v>0</v>
      </c>
      <c r="P33" s="4">
        <f t="shared" ref="P33:P42" si="33">IF(N33=0,0,N33/O33)</f>
        <v>0</v>
      </c>
      <c r="Q33" s="15">
        <f>SUMIFS(TOIMINTA!$U$3:$U$624, TOIMINTA!$J$3:$J$624,"b)*",TOIMINTA!$C$3:$C$624,"Toteutunut")</f>
        <v>0</v>
      </c>
      <c r="R33" s="15">
        <f>SUMIFS(TOIMINTA!$V$3:$V$624, TOIMINTA!$J$3:$J$624,"b)*",TOIMINTA!$C$3:$C$624,"Toteutunut")</f>
        <v>0</v>
      </c>
      <c r="S33" s="15">
        <f>SUMIFS(TOIMINTA!$X$3:$X$624, TOIMINTA!$J$3:$J$624,"b)*",TOIMINTA!$C$3:$C$624,"Toteutunut")</f>
        <v>0</v>
      </c>
      <c r="T33" s="4">
        <f t="shared" ref="T33:T42" si="34">IF(S33=0,0,S33/B33)</f>
        <v>0</v>
      </c>
      <c r="U33" s="9" t="str">
        <f t="shared" ref="U33:U42" si="35">A33</f>
        <v>b) Teksti (esim. PDF-tiedosto)</v>
      </c>
      <c r="V33" s="1"/>
      <c r="W33" s="1"/>
      <c r="X33" s="1"/>
      <c r="Y33" s="1"/>
      <c r="Z33" s="1"/>
      <c r="AA33" s="1"/>
      <c r="AB33" s="1"/>
      <c r="AC33" s="1"/>
      <c r="AD33" s="1"/>
      <c r="AE33" s="1"/>
      <c r="AF33" s="1"/>
      <c r="AG33" s="1"/>
      <c r="AH33" s="1"/>
      <c r="AI33" s="1"/>
      <c r="AJ33" s="1"/>
    </row>
    <row r="34" spans="1:38" ht="14.25" customHeight="1" x14ac:dyDescent="0.3">
      <c r="A34" s="8" t="str">
        <f>Muuttujat!E9</f>
        <v>c) Videotallenne</v>
      </c>
      <c r="B34" s="4">
        <f>SUMIFS(TOIMINTA!$D$3:$D$624, TOIMINTA!$J$3:$J$624,"c)*",TOIMINTA!$C$3:$C$624,"Toteutunut")</f>
        <v>0</v>
      </c>
      <c r="C34" s="15">
        <f t="shared" si="29"/>
        <v>0</v>
      </c>
      <c r="D34" s="15">
        <f>SUMIFS(TOIMINTA!$W$3:$W$624, TOIMINTA!$J$3:$J$624,"c)*",TOIMINTA!$C$3:$C$624,"Toteutunut")</f>
        <v>0</v>
      </c>
      <c r="E34" s="15">
        <f>SUMIFS(TOIMINTA!$Y$3:$Y$624, TOIMINTA!$J$3:$J$624,"c)*",TOIMINTA!$C$3:$C$624,"Toteutunut")</f>
        <v>0</v>
      </c>
      <c r="F34" s="15">
        <f>SUMIFS(TOIMINTA!$Z$3:$Z$624, TOIMINTA!$J$3:$J$624,"c)*",TOIMINTA!$C$3:$C$624,"Toteutunut")</f>
        <v>0</v>
      </c>
      <c r="G34" s="15">
        <f>SUMIFS(TOIMINTA!$AA$3:$AA$624, TOIMINTA!$J$3:$J$624,"c)*",TOIMINTA!$C$3:$C$624,"Toteutunut")</f>
        <v>0</v>
      </c>
      <c r="H34" s="5" t="e">
        <f t="shared" si="30"/>
        <v>#DIV/0!</v>
      </c>
      <c r="I34" s="57" t="e">
        <f t="shared" si="28"/>
        <v>#DIV/0!</v>
      </c>
      <c r="J34" s="53">
        <f>SUMIFS(TOIMINTA!$D$3:$D$624, TOIMINTA!$J$3:$J$624,"c)*",TOIMINTA!$C$3:$C$624,"Ei osallistujia")</f>
        <v>0</v>
      </c>
      <c r="K34" s="57" t="e">
        <f t="shared" si="31"/>
        <v>#DIV/0!</v>
      </c>
      <c r="L34" s="53">
        <f>SUMIFS(TOIMINTA!$D$3:$D$624, TOIMINTA!$J$3:$J$624,"c)*",TOIMINTA!$C$3:$C$624,"Peruttu")</f>
        <v>0</v>
      </c>
      <c r="M34" s="57" t="e">
        <f t="shared" si="32"/>
        <v>#DIV/0!</v>
      </c>
      <c r="N34" s="53">
        <f>SUMIFS(TOIMINTA!$S$3:$S$624, TOIMINTA!$J$3:$J$624,"c)*",TOIMINTA!$C$3:$C$624,"Toteutunut")</f>
        <v>0</v>
      </c>
      <c r="O34" s="53">
        <f>SUMIFS(TOIMINTA!$T$3:$T$624, TOIMINTA!$J$3:$J$624,"c)*",TOIMINTA!$C$3:$C$624,"Toteutunut")</f>
        <v>0</v>
      </c>
      <c r="P34" s="4">
        <f t="shared" si="33"/>
        <v>0</v>
      </c>
      <c r="Q34" s="15">
        <f>SUMIFS(TOIMINTA!$U$3:$U$624, TOIMINTA!$J$3:$J$624,"c)*",TOIMINTA!$C$3:$C$624,"Toteutunut")</f>
        <v>0</v>
      </c>
      <c r="R34" s="15">
        <f>SUMIFS(TOIMINTA!$V$3:$V$624, TOIMINTA!$J$3:$J$624,"c)*",TOIMINTA!$C$3:$C$624,"Toteutunut")</f>
        <v>0</v>
      </c>
      <c r="S34" s="15">
        <f>SUMIFS(TOIMINTA!$X$3:$X$624, TOIMINTA!$J$3:$J$624,"c)*",TOIMINTA!$C$3:$C$624,"Toteutunut")</f>
        <v>0</v>
      </c>
      <c r="T34" s="4">
        <f t="shared" si="34"/>
        <v>0</v>
      </c>
      <c r="U34" s="9" t="str">
        <f t="shared" si="35"/>
        <v>c) Videotallenne</v>
      </c>
      <c r="V34" s="1"/>
      <c r="W34" s="1"/>
      <c r="X34" s="1"/>
      <c r="Y34" s="1"/>
      <c r="Z34" s="1"/>
      <c r="AA34" s="1"/>
      <c r="AB34" s="1"/>
      <c r="AC34" s="1"/>
      <c r="AD34" s="1"/>
      <c r="AE34" s="1"/>
      <c r="AF34" s="1"/>
      <c r="AG34" s="1"/>
      <c r="AH34" s="1"/>
      <c r="AI34" s="1"/>
      <c r="AJ34" s="1"/>
    </row>
    <row r="35" spans="1:38" ht="14.25" customHeight="1" x14ac:dyDescent="0.3">
      <c r="A35" s="8" t="str">
        <f>Muuttujat!E10</f>
        <v>d) Videostriimaus</v>
      </c>
      <c r="B35" s="4">
        <f>SUMIFS(TOIMINTA!$D$3:$D$624, TOIMINTA!$J$3:$J$624,"d)*",TOIMINTA!$C$3:$C$624,"Toteutunut")</f>
        <v>0</v>
      </c>
      <c r="C35" s="15">
        <f t="shared" si="29"/>
        <v>0</v>
      </c>
      <c r="D35" s="15">
        <f>SUMIFS(TOIMINTA!$W$3:$W$624, TOIMINTA!$J$3:$J$624,"d)*",TOIMINTA!$C$3:$C$624,"Toteutunut")</f>
        <v>0</v>
      </c>
      <c r="E35" s="15">
        <f>SUMIFS(TOIMINTA!$Y$3:$Y$624, TOIMINTA!$J$3:$J$624,"d)*",TOIMINTA!$C$3:$C$624,"Toteutunut")</f>
        <v>0</v>
      </c>
      <c r="F35" s="15">
        <f>SUMIFS(TOIMINTA!$Z$3:$Z$624, TOIMINTA!$J$3:$J$624,"d)*",TOIMINTA!$C$3:$C$624,"Toteutunut")</f>
        <v>0</v>
      </c>
      <c r="G35" s="15">
        <f>SUMIFS(TOIMINTA!$AA$3:$AA$624, TOIMINTA!$J$3:$J$624,"d)*",TOIMINTA!$C$3:$C$624,"Toteutunut")</f>
        <v>0</v>
      </c>
      <c r="H35" s="5" t="e">
        <f t="shared" si="30"/>
        <v>#DIV/0!</v>
      </c>
      <c r="I35" s="57" t="e">
        <f t="shared" si="28"/>
        <v>#DIV/0!</v>
      </c>
      <c r="J35" s="53">
        <f>SUMIFS(TOIMINTA!$D$3:$D$624, TOIMINTA!$J$3:$J$624,"d)*",TOIMINTA!$C$3:$C$624,"Ei osallistujia")</f>
        <v>0</v>
      </c>
      <c r="K35" s="57" t="e">
        <f t="shared" si="31"/>
        <v>#DIV/0!</v>
      </c>
      <c r="L35" s="53">
        <f>SUMIFS(TOIMINTA!$D$3:$D$624, TOIMINTA!$J$3:$J$624,"d)*",TOIMINTA!$C$3:$C$624,"Peruttu")</f>
        <v>0</v>
      </c>
      <c r="M35" s="57" t="e">
        <f t="shared" si="32"/>
        <v>#DIV/0!</v>
      </c>
      <c r="N35" s="53">
        <f>SUMIFS(TOIMINTA!$S$3:$S$624, TOIMINTA!$J$3:$J$624,"d)*",TOIMINTA!$C$3:$C$624,"Toteutunut")</f>
        <v>0</v>
      </c>
      <c r="O35" s="53">
        <f>SUMIFS(TOIMINTA!$T$3:$T$624, TOIMINTA!$J$3:$J$624,"d)*",TOIMINTA!$C$3:$C$624,"Toteutunut")</f>
        <v>0</v>
      </c>
      <c r="P35" s="4">
        <f t="shared" si="33"/>
        <v>0</v>
      </c>
      <c r="Q35" s="15">
        <f>SUMIFS(TOIMINTA!$U$3:$U$624, TOIMINTA!$J$3:$J$624,"d)*",TOIMINTA!$C$3:$C$624,"Toteutunut")</f>
        <v>0</v>
      </c>
      <c r="R35" s="15">
        <f>SUMIFS(TOIMINTA!$V$3:$V$624, TOIMINTA!$J$3:$J$624,"d)*",TOIMINTA!$C$3:$C$624,"Toteutunut")</f>
        <v>0</v>
      </c>
      <c r="S35" s="15">
        <f>SUMIFS(TOIMINTA!$X$3:$X$624, TOIMINTA!$J$3:$J$624,"d)*",TOIMINTA!$C$3:$C$624,"Toteutunut")</f>
        <v>0</v>
      </c>
      <c r="T35" s="4">
        <f t="shared" si="34"/>
        <v>0</v>
      </c>
      <c r="U35" s="9" t="str">
        <f t="shared" si="35"/>
        <v>d) Videostriimaus</v>
      </c>
      <c r="V35" s="1"/>
      <c r="W35" s="1"/>
      <c r="X35" s="1"/>
      <c r="Y35" s="1"/>
      <c r="Z35" s="1"/>
      <c r="AA35" s="1"/>
      <c r="AB35" s="1"/>
      <c r="AC35" s="1"/>
      <c r="AD35" s="1"/>
      <c r="AE35" s="1"/>
      <c r="AF35" s="1"/>
      <c r="AG35" s="1"/>
      <c r="AH35" s="1"/>
      <c r="AI35" s="1"/>
      <c r="AJ35" s="1"/>
    </row>
    <row r="36" spans="1:38" ht="14.25" customHeight="1" x14ac:dyDescent="0.3">
      <c r="A36" s="8" t="str">
        <f>Muuttujat!E11</f>
        <v>e) Verkkotapaaminen</v>
      </c>
      <c r="B36" s="4">
        <f>SUMIFS(TOIMINTA!$D$3:$D$624, TOIMINTA!$J$3:$J$624,"e)*",TOIMINTA!$C$3:$C$624,"Toteutunut")</f>
        <v>0</v>
      </c>
      <c r="C36" s="15">
        <f t="shared" si="29"/>
        <v>0</v>
      </c>
      <c r="D36" s="15">
        <f>SUMIFS(TOIMINTA!$W$3:$W$624, TOIMINTA!$J$3:$J$624,"e)*",TOIMINTA!$C$3:$C$624,"Toteutunut")</f>
        <v>0</v>
      </c>
      <c r="E36" s="15">
        <f>SUMIFS(TOIMINTA!$Y$3:$Y$624, TOIMINTA!$J$3:$J$624,"e)*",TOIMINTA!$C$3:$C$624,"Toteutunut")</f>
        <v>0</v>
      </c>
      <c r="F36" s="15">
        <f>SUMIFS(TOIMINTA!$Z$3:$Z$624, TOIMINTA!$J$3:$J$624,"e)*",TOIMINTA!$C$3:$C$624,"Toteutunut")</f>
        <v>0</v>
      </c>
      <c r="G36" s="15">
        <f>SUMIFS(TOIMINTA!$AA$3:$AA$624, TOIMINTA!$J$3:$J$624,"e)*",TOIMINTA!$C$3:$C$624,"Toteutunut")</f>
        <v>0</v>
      </c>
      <c r="H36" s="5" t="e">
        <f t="shared" si="30"/>
        <v>#DIV/0!</v>
      </c>
      <c r="I36" s="57" t="e">
        <f t="shared" si="28"/>
        <v>#DIV/0!</v>
      </c>
      <c r="J36" s="53">
        <f>SUMIFS(TOIMINTA!$D$3:$D$624, TOIMINTA!$J$3:$J$624,"e)*",TOIMINTA!$C$3:$C$624,"Ei osallistujia")</f>
        <v>0</v>
      </c>
      <c r="K36" s="57" t="e">
        <f t="shared" si="31"/>
        <v>#DIV/0!</v>
      </c>
      <c r="L36" s="53">
        <f>SUMIFS(TOIMINTA!$D$3:$D$624, TOIMINTA!$J$3:$J$624,"e)*",TOIMINTA!$C$3:$C$624,"Peruttu")</f>
        <v>0</v>
      </c>
      <c r="M36" s="57" t="e">
        <f t="shared" si="32"/>
        <v>#DIV/0!</v>
      </c>
      <c r="N36" s="53">
        <f>SUMIFS(TOIMINTA!$S$3:$S$624, TOIMINTA!$J$3:$J$624,"e)*",TOIMINTA!$C$3:$C$624,"Toteutunut")</f>
        <v>0</v>
      </c>
      <c r="O36" s="53">
        <f>SUMIFS(TOIMINTA!$T$3:$T$624, TOIMINTA!$J$3:$J$624,"e)*",TOIMINTA!$C$3:$C$624,"Toteutunut")</f>
        <v>0</v>
      </c>
      <c r="P36" s="4">
        <f t="shared" si="33"/>
        <v>0</v>
      </c>
      <c r="Q36" s="15">
        <f>SUMIFS(TOIMINTA!$U$3:$U$624, TOIMINTA!$J$3:$J$624,"e)*",TOIMINTA!$C$3:$C$624,"Toteutunut")</f>
        <v>0</v>
      </c>
      <c r="R36" s="15">
        <f>SUMIFS(TOIMINTA!$V$3:$V$624, TOIMINTA!$J$3:$J$624,"e)*",TOIMINTA!$C$3:$C$624,"Toteutunut")</f>
        <v>0</v>
      </c>
      <c r="S36" s="15">
        <f>SUMIFS(TOIMINTA!$X$3:$X$624, TOIMINTA!$J$3:$J$624,"e)*",TOIMINTA!$C$3:$C$624,"Toteutunut")</f>
        <v>0</v>
      </c>
      <c r="T36" s="4">
        <f t="shared" si="34"/>
        <v>0</v>
      </c>
      <c r="U36" s="9" t="str">
        <f t="shared" si="35"/>
        <v>e) Verkkotapaaminen</v>
      </c>
      <c r="V36" s="1"/>
      <c r="W36" s="1"/>
      <c r="X36" s="1"/>
      <c r="Y36" s="1"/>
      <c r="Z36" s="1"/>
      <c r="AA36" s="1"/>
      <c r="AB36" s="1"/>
      <c r="AC36" s="1"/>
      <c r="AD36" s="1"/>
      <c r="AE36" s="1"/>
      <c r="AF36" s="1"/>
      <c r="AG36" s="1"/>
      <c r="AH36" s="1"/>
      <c r="AI36" s="1"/>
      <c r="AJ36" s="1"/>
    </row>
    <row r="37" spans="1:38" ht="14.25" customHeight="1" x14ac:dyDescent="0.3">
      <c r="A37" s="8" t="str">
        <f>Muuttujat!E12</f>
        <v>f) Verkkosivu</v>
      </c>
      <c r="B37" s="4">
        <f>SUMIFS(TOIMINTA!$D$3:$D$624, TOIMINTA!$J$3:$J$624,"f)*",TOIMINTA!$C$3:$C$624,"Toteutunut")</f>
        <v>0</v>
      </c>
      <c r="C37" s="15">
        <f t="shared" si="29"/>
        <v>0</v>
      </c>
      <c r="D37" s="15">
        <f>SUMIFS(TOIMINTA!$W$3:$W$624, TOIMINTA!$J$3:$J$624,"f)*",TOIMINTA!$C$3:$C$624,"Toteutunut")</f>
        <v>0</v>
      </c>
      <c r="E37" s="15">
        <f>SUMIFS(TOIMINTA!$Y$3:$Y$624, TOIMINTA!$J$3:$J$624,"f)*",TOIMINTA!$C$3:$C$624,"Toteutunut")</f>
        <v>0</v>
      </c>
      <c r="F37" s="15">
        <f>SUMIFS(TOIMINTA!$Z$3:$Z$624, TOIMINTA!$J$3:$J$624,"f)*",TOIMINTA!$C$3:$C$624,"Toteutunut")</f>
        <v>0</v>
      </c>
      <c r="G37" s="15">
        <f>SUMIFS(TOIMINTA!$AA$3:$AA$624, TOIMINTA!$J$3:$J$624,"f)*",TOIMINTA!$C$3:$C$624,"Toteutunut")</f>
        <v>0</v>
      </c>
      <c r="H37" s="5" t="e">
        <f t="shared" si="30"/>
        <v>#DIV/0!</v>
      </c>
      <c r="I37" s="57" t="e">
        <f t="shared" si="28"/>
        <v>#DIV/0!</v>
      </c>
      <c r="J37" s="53">
        <f>SUMIFS(TOIMINTA!$D$3:$D$624, TOIMINTA!$J$3:$J$624,"f)*",TOIMINTA!$C$3:$C$624,"Ei osallistujia")</f>
        <v>0</v>
      </c>
      <c r="K37" s="57" t="e">
        <f t="shared" si="31"/>
        <v>#DIV/0!</v>
      </c>
      <c r="L37" s="53">
        <f>SUMIFS(TOIMINTA!$D$3:$D$624, TOIMINTA!$J$3:$J$624,"f)*",TOIMINTA!$C$3:$C$624,"Peruttu")</f>
        <v>0</v>
      </c>
      <c r="M37" s="57" t="e">
        <f t="shared" si="32"/>
        <v>#DIV/0!</v>
      </c>
      <c r="N37" s="53">
        <f>SUMIFS(TOIMINTA!$S$3:$S$624, TOIMINTA!$J$3:$J$624,"f)*",TOIMINTA!$C$3:$C$624,"Toteutunut")</f>
        <v>0</v>
      </c>
      <c r="O37" s="53">
        <f>SUMIFS(TOIMINTA!$T$3:$T$624, TOIMINTA!$J$3:$J$624,"f)*",TOIMINTA!$C$3:$C$624,"Toteutunut")</f>
        <v>0</v>
      </c>
      <c r="P37" s="4">
        <f t="shared" si="33"/>
        <v>0</v>
      </c>
      <c r="Q37" s="15">
        <f>SUMIFS(TOIMINTA!$U$3:$U$624, TOIMINTA!$J$3:$J$624,"f)*",TOIMINTA!$C$3:$C$624,"Toteutunut")</f>
        <v>0</v>
      </c>
      <c r="R37" s="15">
        <f>SUMIFS(TOIMINTA!$V$3:$V$624, TOIMINTA!$J$3:$J$624,"f)*",TOIMINTA!$C$3:$C$624,"Toteutunut")</f>
        <v>0</v>
      </c>
      <c r="S37" s="15">
        <f>SUMIFS(TOIMINTA!$X$3:$X$624, TOIMINTA!$J$3:$J$624,"f)*",TOIMINTA!$C$3:$C$624,"Toteutunut")</f>
        <v>0</v>
      </c>
      <c r="T37" s="4">
        <f t="shared" si="34"/>
        <v>0</v>
      </c>
      <c r="U37" s="9" t="str">
        <f t="shared" si="35"/>
        <v>f) Verkkosivu</v>
      </c>
      <c r="V37" s="1"/>
      <c r="W37" s="1"/>
      <c r="X37" s="1"/>
      <c r="Y37" s="1"/>
      <c r="Z37" s="1"/>
      <c r="AA37" s="1"/>
      <c r="AB37" s="1"/>
      <c r="AC37" s="1"/>
      <c r="AD37" s="1"/>
      <c r="AE37" s="1"/>
      <c r="AF37" s="1"/>
      <c r="AG37" s="1"/>
      <c r="AH37" s="1"/>
      <c r="AI37" s="1"/>
      <c r="AJ37" s="1"/>
    </row>
    <row r="38" spans="1:38" ht="14.25" customHeight="1" x14ac:dyDescent="0.3">
      <c r="A38" s="8" t="str">
        <f>Muuttujat!E13</f>
        <v xml:space="preserve">g) Muu </v>
      </c>
      <c r="B38" s="4">
        <f>SUMIFS(TOIMINTA!$D$3:$D$624, TOIMINTA!$J$3:$J$624,"g)*",TOIMINTA!$C$3:$C$624,"Toteutunut")</f>
        <v>0</v>
      </c>
      <c r="C38" s="15">
        <f t="shared" si="29"/>
        <v>0</v>
      </c>
      <c r="D38" s="15">
        <f>SUMIFS(TOIMINTA!$W$3:$W$624, TOIMINTA!$J$3:$J$624,"g)*",TOIMINTA!$C$3:$C$624,"Toteutunut")</f>
        <v>0</v>
      </c>
      <c r="E38" s="15">
        <f>SUMIFS(TOIMINTA!$Y$3:$Y$624, TOIMINTA!$J$3:$J$624,"g)*",TOIMINTA!$C$3:$C$624,"Toteutunut")</f>
        <v>0</v>
      </c>
      <c r="F38" s="15">
        <f>SUMIFS(TOIMINTA!$Z$3:$Z$624, TOIMINTA!$J$3:$J$624,"g)*",TOIMINTA!$C$3:$C$624,"Toteutunut")</f>
        <v>0</v>
      </c>
      <c r="G38" s="15">
        <f>SUMIFS(TOIMINTA!$AA$3:$AA$624, TOIMINTA!$J$3:$J$624,"g)*",TOIMINTA!$C$3:$C$624,"Toteutunut")</f>
        <v>0</v>
      </c>
      <c r="H38" s="5" t="e">
        <f t="shared" si="30"/>
        <v>#DIV/0!</v>
      </c>
      <c r="I38" s="57" t="e">
        <f t="shared" si="28"/>
        <v>#DIV/0!</v>
      </c>
      <c r="J38" s="53">
        <f>SUMIFS(TOIMINTA!$D$3:$D$624, TOIMINTA!$J$3:$J$624,"g)*",TOIMINTA!$C$3:$C$624,"Ei osallistujia")</f>
        <v>0</v>
      </c>
      <c r="K38" s="57" t="e">
        <f t="shared" si="31"/>
        <v>#DIV/0!</v>
      </c>
      <c r="L38" s="53">
        <f>SUMIFS(TOIMINTA!$D$3:$D$624, TOIMINTA!$J$3:$J$624,"g)*",TOIMINTA!$C$3:$C$624,"Peruttu")</f>
        <v>0</v>
      </c>
      <c r="M38" s="57" t="e">
        <f t="shared" si="32"/>
        <v>#DIV/0!</v>
      </c>
      <c r="N38" s="53">
        <f>SUMIFS(TOIMINTA!$S$3:$S$624, TOIMINTA!$J$3:$J$624,"g)*",TOIMINTA!$C$3:$C$624,"Toteutunut")</f>
        <v>0</v>
      </c>
      <c r="O38" s="53">
        <f>SUMIFS(TOIMINTA!$T$3:$T$624, TOIMINTA!$J$3:$J$624,"g)*",TOIMINTA!$C$3:$C$624,"Toteutunut")</f>
        <v>0</v>
      </c>
      <c r="P38" s="4">
        <f t="shared" si="33"/>
        <v>0</v>
      </c>
      <c r="Q38" s="15">
        <f>SUMIFS(TOIMINTA!$U$3:$U$624, TOIMINTA!$J$3:$J$624,"g)*",TOIMINTA!$C$3:$C$624,"Toteutunut")</f>
        <v>0</v>
      </c>
      <c r="R38" s="15">
        <f>SUMIFS(TOIMINTA!$V$3:$V$624, TOIMINTA!$J$3:$J$624,"g)*",TOIMINTA!$C$3:$C$624,"Toteutunut")</f>
        <v>0</v>
      </c>
      <c r="S38" s="15">
        <f>SUMIFS(TOIMINTA!$X$3:$X$624, TOIMINTA!$J$3:$J$624,"g)*",TOIMINTA!$C$3:$C$624,"Toteutunut")</f>
        <v>0</v>
      </c>
      <c r="T38" s="4">
        <f t="shared" si="34"/>
        <v>0</v>
      </c>
      <c r="U38" s="9" t="str">
        <f t="shared" si="35"/>
        <v xml:space="preserve">g) Muu </v>
      </c>
      <c r="V38" s="1"/>
      <c r="W38" s="1"/>
      <c r="X38" s="1"/>
      <c r="Y38" s="1"/>
      <c r="Z38" s="1"/>
      <c r="AA38" s="1"/>
      <c r="AB38" s="1"/>
      <c r="AC38" s="1"/>
      <c r="AD38" s="1"/>
      <c r="AE38" s="1"/>
      <c r="AF38" s="1"/>
      <c r="AG38" s="1"/>
      <c r="AH38" s="1"/>
      <c r="AI38" s="1"/>
      <c r="AJ38" s="1"/>
    </row>
    <row r="39" spans="1:38" ht="14.25" customHeight="1" x14ac:dyDescent="0.3">
      <c r="A39" s="8" t="str">
        <f>Muuttujat!E14</f>
        <v>h) Oma määritelmä A</v>
      </c>
      <c r="B39" s="4">
        <f>SUMIFS(TOIMINTA!$D$3:$D$624, TOIMINTA!$J$3:$J$624,"h)*",TOIMINTA!$C$3:$C$624,"Toteutunut")</f>
        <v>0</v>
      </c>
      <c r="C39" s="15">
        <f t="shared" si="29"/>
        <v>0</v>
      </c>
      <c r="D39" s="15">
        <f>SUMIFS(TOIMINTA!$W$3:$W$624, TOIMINTA!$J$3:$J$624,"h)*",TOIMINTA!$C$3:$C$624,"Toteutunut")</f>
        <v>0</v>
      </c>
      <c r="E39" s="15">
        <f>SUMIFS(TOIMINTA!$Y$3:$Y$624, TOIMINTA!$J$3:$J$624,"h)*",TOIMINTA!$C$3:$C$624,"Toteutunut")</f>
        <v>0</v>
      </c>
      <c r="F39" s="15">
        <f>SUMIFS(TOIMINTA!$Z$3:$Z$624, TOIMINTA!$J$3:$J$624,"h)*",TOIMINTA!$C$3:$C$624,"Toteutunut")</f>
        <v>0</v>
      </c>
      <c r="G39" s="15">
        <f>SUMIFS(TOIMINTA!$AA$3:$AA$624, TOIMINTA!$J$3:$J$624,"h)*",TOIMINTA!$C$3:$C$624,"Toteutunut")</f>
        <v>0</v>
      </c>
      <c r="H39" s="5" t="e">
        <f t="shared" si="30"/>
        <v>#DIV/0!</v>
      </c>
      <c r="I39" s="57" t="e">
        <f t="shared" si="28"/>
        <v>#DIV/0!</v>
      </c>
      <c r="J39" s="53">
        <f>SUMIFS(TOIMINTA!$D$3:$D$624, TOIMINTA!$J$3:$J$624,"h)*",TOIMINTA!$C$3:$C$624,"Ei osallistujia")</f>
        <v>0</v>
      </c>
      <c r="K39" s="57" t="e">
        <f t="shared" si="31"/>
        <v>#DIV/0!</v>
      </c>
      <c r="L39" s="53">
        <f>SUMIFS(TOIMINTA!$D$3:$D$624, TOIMINTA!$J$3:$J$624,"h)*",TOIMINTA!$C$3:$C$624,"Peruttu")</f>
        <v>0</v>
      </c>
      <c r="M39" s="57" t="e">
        <f t="shared" si="32"/>
        <v>#DIV/0!</v>
      </c>
      <c r="N39" s="53">
        <f>SUMIFS(TOIMINTA!$S$3:$S$624, TOIMINTA!$J$3:$J$624,"h)*",TOIMINTA!$C$3:$C$624,"Toteutunut")</f>
        <v>0</v>
      </c>
      <c r="O39" s="53">
        <f>SUMIFS(TOIMINTA!$T$3:$T$624, TOIMINTA!$J$3:$J$624,"h)*",TOIMINTA!$C$3:$C$624,"Toteutunut")</f>
        <v>0</v>
      </c>
      <c r="P39" s="4">
        <f t="shared" si="33"/>
        <v>0</v>
      </c>
      <c r="Q39" s="15">
        <f>SUMIFS(TOIMINTA!$U$3:$U$624, TOIMINTA!$J$3:$J$624,"h)*",TOIMINTA!$C$3:$C$624,"Toteutunut")</f>
        <v>0</v>
      </c>
      <c r="R39" s="15">
        <f>SUMIFS(TOIMINTA!$V$3:$V$624, TOIMINTA!$J$3:$J$624,"h)*",TOIMINTA!$C$3:$C$624,"Toteutunut")</f>
        <v>0</v>
      </c>
      <c r="S39" s="15">
        <f>SUMIFS(TOIMINTA!$X$3:$X$624, TOIMINTA!$J$3:$J$624,"h)*",TOIMINTA!$C$3:$C$624,"Toteutunut")</f>
        <v>0</v>
      </c>
      <c r="T39" s="4">
        <f t="shared" si="34"/>
        <v>0</v>
      </c>
      <c r="U39" s="9" t="str">
        <f t="shared" si="35"/>
        <v>h) Oma määritelmä A</v>
      </c>
      <c r="V39" s="1"/>
      <c r="W39" s="1"/>
      <c r="X39" s="1"/>
      <c r="Y39" s="1"/>
      <c r="Z39" s="1"/>
      <c r="AA39" s="1"/>
      <c r="AB39" s="1"/>
      <c r="AC39" s="1"/>
      <c r="AD39" s="1"/>
      <c r="AE39" s="1"/>
      <c r="AF39" s="1"/>
      <c r="AG39" s="1"/>
      <c r="AH39" s="1"/>
      <c r="AI39" s="1"/>
      <c r="AJ39" s="1"/>
    </row>
    <row r="40" spans="1:38" ht="14.25" customHeight="1" x14ac:dyDescent="0.3">
      <c r="A40" s="8" t="str">
        <f>Muuttujat!E15</f>
        <v>i) Oma määritelmä B</v>
      </c>
      <c r="B40" s="4">
        <f>SUMIFS(TOIMINTA!$D$3:$D$624, TOIMINTA!$J$3:$J$624,"i)*",TOIMINTA!$C$3:$C$624,"Toteutunut")</f>
        <v>0</v>
      </c>
      <c r="C40" s="15">
        <f t="shared" si="29"/>
        <v>0</v>
      </c>
      <c r="D40" s="15">
        <f>SUMIFS(TOIMINTA!$W$3:$W$624, TOIMINTA!$J$3:$J$624,"i)*",TOIMINTA!$C$3:$C$624,"Toteutunut")</f>
        <v>0</v>
      </c>
      <c r="E40" s="15">
        <f>SUMIFS(TOIMINTA!$Y$3:$Y$624, TOIMINTA!$J$3:$J$624,"i)*",TOIMINTA!$C$3:$C$624,"Toteutunut")</f>
        <v>0</v>
      </c>
      <c r="F40" s="15">
        <f>SUMIFS(TOIMINTA!$Z$3:$Z$624, TOIMINTA!$J$3:$J$624,"i)*",TOIMINTA!$C$3:$C$624,"Toteutunut")</f>
        <v>0</v>
      </c>
      <c r="G40" s="15">
        <f>SUMIFS(TOIMINTA!$AA$3:$AA$624, TOIMINTA!$J$3:$J$624,"i)*",TOIMINTA!$C$3:$C$624,"Toteutunut")</f>
        <v>0</v>
      </c>
      <c r="H40" s="5" t="e">
        <f t="shared" si="30"/>
        <v>#DIV/0!</v>
      </c>
      <c r="I40" s="57" t="e">
        <f t="shared" si="28"/>
        <v>#DIV/0!</v>
      </c>
      <c r="J40" s="53">
        <f>SUMIFS(TOIMINTA!$D$3:$D$624, TOIMINTA!$J$3:$J$624,"i)*",TOIMINTA!$C$3:$C$624,"Ei osallistujia")</f>
        <v>0</v>
      </c>
      <c r="K40" s="57" t="e">
        <f t="shared" si="31"/>
        <v>#DIV/0!</v>
      </c>
      <c r="L40" s="53">
        <f>SUMIFS(TOIMINTA!$D$3:$D$624, TOIMINTA!$J$3:$J$624,"i)*",TOIMINTA!$C$3:$C$624,"Peruttu")</f>
        <v>0</v>
      </c>
      <c r="M40" s="57" t="e">
        <f t="shared" si="32"/>
        <v>#DIV/0!</v>
      </c>
      <c r="N40" s="53">
        <f>SUMIFS(TOIMINTA!$S$3:$S$624, TOIMINTA!$J$3:$J$624,"i)*",TOIMINTA!$C$3:$C$624,"Toteutunut")</f>
        <v>0</v>
      </c>
      <c r="O40" s="53">
        <f>SUMIFS(TOIMINTA!$T$3:$T$624, TOIMINTA!$J$3:$J$624,"i)*",TOIMINTA!$C$3:$C$624,"Toteutunut")</f>
        <v>0</v>
      </c>
      <c r="P40" s="4">
        <f t="shared" si="33"/>
        <v>0</v>
      </c>
      <c r="Q40" s="15">
        <f>SUMIFS(TOIMINTA!$U$3:$U$624, TOIMINTA!$J$3:$J$624,"i)*",TOIMINTA!$C$3:$C$624,"Toteutunut")</f>
        <v>0</v>
      </c>
      <c r="R40" s="15">
        <f>SUMIFS(TOIMINTA!$V$3:$V$624, TOIMINTA!$J$3:$J$624,"i)*",TOIMINTA!$C$3:$C$624,"Toteutunut")</f>
        <v>0</v>
      </c>
      <c r="S40" s="15">
        <f>SUMIFS(TOIMINTA!$X$3:$X$624, TOIMINTA!$J$3:$J$624,"i)*",TOIMINTA!$C$3:$C$624,"Toteutunut")</f>
        <v>0</v>
      </c>
      <c r="T40" s="4">
        <f t="shared" si="34"/>
        <v>0</v>
      </c>
      <c r="U40" s="9" t="str">
        <f t="shared" si="35"/>
        <v>i) Oma määritelmä B</v>
      </c>
      <c r="V40" s="1"/>
      <c r="W40" s="1"/>
      <c r="X40" s="1"/>
      <c r="Y40" s="1"/>
      <c r="Z40" s="1"/>
      <c r="AA40" s="1"/>
      <c r="AB40" s="1"/>
      <c r="AC40" s="1"/>
      <c r="AD40" s="1"/>
      <c r="AE40" s="1"/>
      <c r="AF40" s="1"/>
      <c r="AG40" s="1"/>
      <c r="AH40" s="1"/>
      <c r="AI40" s="1"/>
      <c r="AJ40" s="1"/>
    </row>
    <row r="41" spans="1:38" ht="14.25" customHeight="1" x14ac:dyDescent="0.3">
      <c r="A41" s="8" t="str">
        <f>Muuttujat!E16</f>
        <v>j) Oma määritelmä C</v>
      </c>
      <c r="B41" s="4">
        <f>SUMIFS(TOIMINTA!$D$3:$D$624, TOIMINTA!$J$3:$J$624,"j)*",TOIMINTA!$C$3:$C$624,"Toteutunut")</f>
        <v>0</v>
      </c>
      <c r="C41" s="15">
        <f t="shared" si="29"/>
        <v>0</v>
      </c>
      <c r="D41" s="15">
        <f>SUMIFS(TOIMINTA!$W$3:$W$624, TOIMINTA!$J$3:$J$624,"j)*",TOIMINTA!$C$3:$C$624,"Toteutunut")</f>
        <v>0</v>
      </c>
      <c r="E41" s="15">
        <f>SUMIFS(TOIMINTA!$Y$3:$Y$624, TOIMINTA!$J$3:$J$624,"j)*",TOIMINTA!$C$3:$C$624,"Toteutunut")</f>
        <v>0</v>
      </c>
      <c r="F41" s="15">
        <f>SUMIFS(TOIMINTA!$Z$3:$Z$624, TOIMINTA!$J$3:$J$624,"j)*",TOIMINTA!$C$3:$C$624,"Toteutunut")</f>
        <v>0</v>
      </c>
      <c r="G41" s="15">
        <f>SUMIFS(TOIMINTA!$AA$3:$AA$624, TOIMINTA!$J$3:$J$624,"j)*",TOIMINTA!$C$3:$C$624,"Toteutunut")</f>
        <v>0</v>
      </c>
      <c r="H41" s="5" t="e">
        <f t="shared" si="30"/>
        <v>#DIV/0!</v>
      </c>
      <c r="I41" s="57" t="e">
        <f t="shared" si="28"/>
        <v>#DIV/0!</v>
      </c>
      <c r="J41" s="53">
        <f>SUMIFS(TOIMINTA!$D$3:$D$624, TOIMINTA!$J$3:$J$624,"j)*",TOIMINTA!$C$3:$C$624,"Ei osallistujia")</f>
        <v>0</v>
      </c>
      <c r="K41" s="57" t="e">
        <f t="shared" si="31"/>
        <v>#DIV/0!</v>
      </c>
      <c r="L41" s="53">
        <f>SUMIFS(TOIMINTA!$D$3:$D$624, TOIMINTA!$J$3:$J$624,"j)*",TOIMINTA!$C$3:$C$624,"Peruttu")</f>
        <v>0</v>
      </c>
      <c r="M41" s="57" t="e">
        <f t="shared" si="32"/>
        <v>#DIV/0!</v>
      </c>
      <c r="N41" s="53">
        <f>SUMIFS(TOIMINTA!$S$3:$S$624, TOIMINTA!$J$3:$J$624,"j)*",TOIMINTA!$C$3:$C$624,"Toteutunut")</f>
        <v>0</v>
      </c>
      <c r="O41" s="53">
        <f>SUMIFS(TOIMINTA!$T$3:$T$624, TOIMINTA!$J$3:$J$624,"j)*",TOIMINTA!$C$3:$C$624,"Toteutunut")</f>
        <v>0</v>
      </c>
      <c r="P41" s="4">
        <f t="shared" si="33"/>
        <v>0</v>
      </c>
      <c r="Q41" s="15">
        <f>SUMIFS(TOIMINTA!$U$3:$U$624, TOIMINTA!$J$3:$J$624,"j)*",TOIMINTA!$C$3:$C$624,"Toteutunut")</f>
        <v>0</v>
      </c>
      <c r="R41" s="15">
        <f>SUMIFS(TOIMINTA!$V$3:$V$624, TOIMINTA!$J$3:$J$624,"j)*",TOIMINTA!$C$3:$C$624,"Toteutunut")</f>
        <v>0</v>
      </c>
      <c r="S41" s="15">
        <f>SUMIFS(TOIMINTA!$X$3:$X$624, TOIMINTA!$J$3:$J$624,"j)*",TOIMINTA!$C$3:$C$624,"Toteutunut")</f>
        <v>0</v>
      </c>
      <c r="T41" s="4">
        <f t="shared" si="34"/>
        <v>0</v>
      </c>
      <c r="U41" s="9" t="str">
        <f t="shared" si="35"/>
        <v>j) Oma määritelmä C</v>
      </c>
      <c r="V41" s="1"/>
      <c r="W41" s="1"/>
      <c r="X41" s="1"/>
      <c r="Y41" s="1"/>
      <c r="Z41" s="1"/>
      <c r="AA41" s="1"/>
      <c r="AB41" s="1"/>
      <c r="AC41" s="1"/>
      <c r="AD41" s="1"/>
      <c r="AE41" s="1"/>
      <c r="AF41" s="1"/>
      <c r="AG41" s="1"/>
      <c r="AH41" s="1"/>
      <c r="AI41" s="1"/>
      <c r="AJ41" s="1"/>
    </row>
    <row r="42" spans="1:38" ht="14.25" customHeight="1" x14ac:dyDescent="0.3">
      <c r="A42" s="8" t="str">
        <f>Muuttujat!E17</f>
        <v>k) Oma määritelmä D</v>
      </c>
      <c r="B42" s="4">
        <f>SUMIFS(TOIMINTA!$D$3:$D$624, TOIMINTA!$J$3:$J$624,"k)*",TOIMINTA!$C$3:$C$624,"Toteutunut")</f>
        <v>0</v>
      </c>
      <c r="C42" s="15">
        <f t="shared" si="29"/>
        <v>0</v>
      </c>
      <c r="D42" s="15">
        <f>SUMIFS(TOIMINTA!$W$3:$W$624, TOIMINTA!$J$3:$J$624,"k)*",TOIMINTA!$C$3:$C$624,"Toteutunut")</f>
        <v>0</v>
      </c>
      <c r="E42" s="15">
        <f>SUMIFS(TOIMINTA!$Y$3:$Y$624, TOIMINTA!$J$3:$J$624,"k)*",TOIMINTA!$C$3:$C$624,"Toteutunut")</f>
        <v>0</v>
      </c>
      <c r="F42" s="15">
        <f>SUMIFS(TOIMINTA!$Z$3:$Z$624, TOIMINTA!$J$3:$J$624,"k)*",TOIMINTA!$C$3:$C$624,"Toteutunut")</f>
        <v>0</v>
      </c>
      <c r="G42" s="15">
        <f>SUMIFS(TOIMINTA!$AA$3:$AA$624, TOIMINTA!$J$3:$J$624,"k)*",TOIMINTA!$C$3:$C$624,"Toteutunut")</f>
        <v>0</v>
      </c>
      <c r="H42" s="5" t="e">
        <f t="shared" si="30"/>
        <v>#DIV/0!</v>
      </c>
      <c r="I42" s="57" t="e">
        <f t="shared" si="28"/>
        <v>#DIV/0!</v>
      </c>
      <c r="J42" s="53">
        <f>SUMIFS(TOIMINTA!$D$3:$D$624, TOIMINTA!$J$3:$J$624,"k)*",TOIMINTA!$C$3:$C$624,"Ei osallistujia")</f>
        <v>0</v>
      </c>
      <c r="K42" s="57" t="e">
        <f t="shared" si="31"/>
        <v>#DIV/0!</v>
      </c>
      <c r="L42" s="53">
        <f>SUMIFS(TOIMINTA!$D$3:$D$624, TOIMINTA!$J$3:$J$624,"k)*",TOIMINTA!$C$3:$C$624,"Peruttu")</f>
        <v>0</v>
      </c>
      <c r="M42" s="57" t="e">
        <f t="shared" si="32"/>
        <v>#DIV/0!</v>
      </c>
      <c r="N42" s="53">
        <f>SUMIFS(TOIMINTA!$S$3:$S$624, TOIMINTA!$J$3:$J$624,"k)*",TOIMINTA!$C$3:$C$624,"Toteutunut")</f>
        <v>0</v>
      </c>
      <c r="O42" s="53">
        <f>SUMIFS(TOIMINTA!$T$3:$T$624, TOIMINTA!$J$3:$J$624,"k)*",TOIMINTA!$C$3:$C$624,"Toteutunut")</f>
        <v>0</v>
      </c>
      <c r="P42" s="4">
        <f t="shared" si="33"/>
        <v>0</v>
      </c>
      <c r="Q42" s="15">
        <f>SUMIFS(TOIMINTA!$U$3:$U$624, TOIMINTA!$J$3:$J$624,"k)*",TOIMINTA!$C$3:$C$624,"Toteutunut")</f>
        <v>0</v>
      </c>
      <c r="R42" s="15">
        <f>SUMIFS(TOIMINTA!$V$3:$V$624, TOIMINTA!$J$3:$J$624,"k)*",TOIMINTA!$C$3:$C$624,"Toteutunut")</f>
        <v>0</v>
      </c>
      <c r="S42" s="15">
        <f>SUMIFS(TOIMINTA!$X$3:$X$624, TOIMINTA!$J$3:$J$624,"k)*",TOIMINTA!$C$3:$C$624,"Toteutunut")</f>
        <v>0</v>
      </c>
      <c r="T42" s="4">
        <f t="shared" si="34"/>
        <v>0</v>
      </c>
      <c r="U42" s="9" t="str">
        <f t="shared" si="35"/>
        <v>k) Oma määritelmä D</v>
      </c>
      <c r="V42" s="1"/>
      <c r="W42" s="1"/>
      <c r="X42" s="1"/>
      <c r="Y42" s="1"/>
      <c r="Z42" s="1"/>
      <c r="AA42" s="1"/>
      <c r="AB42" s="1"/>
      <c r="AC42" s="1"/>
      <c r="AD42" s="1"/>
      <c r="AE42" s="1"/>
      <c r="AF42" s="1"/>
      <c r="AG42" s="1"/>
      <c r="AH42" s="1"/>
      <c r="AI42" s="1"/>
      <c r="AJ42" s="1"/>
    </row>
    <row r="43" spans="1:38" ht="14.25" customHeight="1" x14ac:dyDescent="0.3">
      <c r="A43" s="6" t="s">
        <v>57</v>
      </c>
      <c r="B43" s="11" t="s">
        <v>326</v>
      </c>
      <c r="C43" s="11"/>
      <c r="D43" s="11"/>
      <c r="E43" s="11"/>
      <c r="F43" s="11"/>
      <c r="G43" s="250"/>
      <c r="H43" s="262"/>
      <c r="I43" s="62"/>
      <c r="J43" s="11"/>
      <c r="K43" s="62"/>
      <c r="L43" s="11"/>
      <c r="M43" s="62"/>
      <c r="N43" s="66"/>
      <c r="O43" s="66"/>
      <c r="P43" s="11"/>
      <c r="Q43" s="11"/>
      <c r="R43" s="11"/>
      <c r="S43" s="11"/>
      <c r="T43" s="11"/>
      <c r="U43" s="11"/>
      <c r="V43" s="11"/>
      <c r="W43" s="9"/>
      <c r="X43" s="1"/>
      <c r="Y43" s="1"/>
      <c r="Z43" s="1"/>
      <c r="AA43" s="1"/>
      <c r="AB43" s="1"/>
      <c r="AC43" s="1"/>
      <c r="AD43" s="1"/>
      <c r="AE43" s="1"/>
      <c r="AF43" s="1"/>
      <c r="AG43" s="1"/>
      <c r="AH43" s="1"/>
      <c r="AI43" s="1"/>
      <c r="AJ43" s="1"/>
      <c r="AK43" s="1"/>
      <c r="AL43" s="1"/>
    </row>
    <row r="44" spans="1:38" ht="14.25" customHeight="1" x14ac:dyDescent="0.3">
      <c r="A44" s="12" t="str">
        <f>Muuttujat!A22</f>
        <v>a) Vauvat ja taaperot (0-3.v)</v>
      </c>
      <c r="B44" s="269">
        <f>SUMIFS(TOIMINTA!$D$3:$D$624, TOIMINTA!$K$3:$K$624,"a)*",TOIMINTA!$C$3:$C$624,"Toteutunut")</f>
        <v>0</v>
      </c>
      <c r="C44" s="291">
        <f t="shared" si="23"/>
        <v>0</v>
      </c>
      <c r="D44" s="15">
        <f>SUMIFS(TOIMINTA!$W$3:$W$624, TOIMINTA!$K$3:$K$624,"a)*",TOIMINTA!$C$3:$C$624,"Toteutunut")</f>
        <v>0</v>
      </c>
      <c r="E44" s="15">
        <f>SUMIFS(TOIMINTA!$Y$3:$Y$624, TOIMINTA!$K$3:$K$624,"a)*",TOIMINTA!$C$3:$C$624,"Toteutunut")</f>
        <v>0</v>
      </c>
      <c r="F44" s="15">
        <f>SUMIFS(TOIMINTA!$Z$3:$Z$624, TOIMINTA!$K$3:$K$624,"a)*",TOIMINTA!$C$3:$C$624,"Toteutunut")</f>
        <v>0</v>
      </c>
      <c r="G44" s="248">
        <f>SUMIFS(TOIMINTA!$AA$3:$AA$624, TOIMINTA!$K$3:$K$624,"a)*",TOIMINTA!$C$3:$C$624,"Toteutunut")</f>
        <v>0</v>
      </c>
      <c r="H44" s="260" t="e">
        <f t="shared" ref="H44:H57" si="36">B44/$B$2</f>
        <v>#DIV/0!</v>
      </c>
      <c r="I44" s="57" t="e">
        <f t="shared" ref="I44:I57" si="37">B44/($B$2+$J$2+$L$2)</f>
        <v>#DIV/0!</v>
      </c>
      <c r="J44" s="53">
        <f>SUMIFS(TOIMINTA!$D$3:$D$624, TOIMINTA!$K$3:$K$624,"a)*",TOIMINTA!$C$3:$C$624,"Ei osallistujia")</f>
        <v>0</v>
      </c>
      <c r="K44" s="57" t="e">
        <f>J44/($B$2+$J$2+$L$2)</f>
        <v>#DIV/0!</v>
      </c>
      <c r="L44" s="53">
        <f>SUMIFS(TOIMINTA!$D$3:$D$624, TOIMINTA!$K$3:$K$624,"a)*",TOIMINTA!$C$3:$C$624,"Peruttu")</f>
        <v>0</v>
      </c>
      <c r="M44" s="57" t="e">
        <f t="shared" ref="M44:M57" si="38">L44/($B$2+$J$2+$L$2)</f>
        <v>#DIV/0!</v>
      </c>
      <c r="N44" s="53">
        <f>SUMIFS(TOIMINTA!$S$3:$S$624, TOIMINTA!$K$3:$K$624,"a)*",TOIMINTA!$C$3:$C$624,"Toteutunut")</f>
        <v>0</v>
      </c>
      <c r="O44" s="53">
        <f>SUMIFS(TOIMINTA!$T$3:$T$624, TOIMINTA!$K$3:$K$624,"a)*",TOIMINTA!$C$3:$C$624,"Toteutunut")</f>
        <v>0</v>
      </c>
      <c r="P44" s="4">
        <f>IF(N44=0,0,N44/O44)</f>
        <v>0</v>
      </c>
      <c r="Q44" s="15">
        <f>SUMIFS(TOIMINTA!$U$3:$U$624, TOIMINTA!$K$3:$K$624,"a)*",TOIMINTA!$C$3:$C$624,"Toteutunut")</f>
        <v>0</v>
      </c>
      <c r="R44" s="15">
        <f>SUMIFS(TOIMINTA!$V$3:$V$624, TOIMINTA!$K$3:$K$624,"a)*",TOIMINTA!$C$3:$C$624,"Toteutunut")</f>
        <v>0</v>
      </c>
      <c r="S44" s="15">
        <f>SUMIFS(TOIMINTA!$X$3:$X$624, TOIMINTA!$K$3:$K$624,"a)*",TOIMINTA!$C$3:$C$624,"Toteutunut")</f>
        <v>0</v>
      </c>
      <c r="T44" s="4">
        <f t="shared" ref="T44:T57" si="39">IF(S44=0,0,S44/B44)</f>
        <v>0</v>
      </c>
      <c r="U44" s="9" t="str">
        <f t="shared" ref="U44:U57" si="40">A44</f>
        <v>a) Vauvat ja taaperot (0-3.v)</v>
      </c>
      <c r="V44" s="1"/>
      <c r="W44" s="1"/>
      <c r="X44" s="1"/>
      <c r="Y44" s="1"/>
      <c r="Z44" s="1"/>
      <c r="AA44" s="1"/>
      <c r="AB44" s="1"/>
      <c r="AC44" s="1"/>
      <c r="AD44" s="1"/>
      <c r="AE44" s="1"/>
      <c r="AF44" s="1"/>
      <c r="AG44" s="1"/>
      <c r="AH44" s="1"/>
      <c r="AI44" s="1"/>
      <c r="AJ44" s="1"/>
    </row>
    <row r="45" spans="1:38" ht="14.25" customHeight="1" x14ac:dyDescent="0.3">
      <c r="A45" s="12" t="str">
        <f>Muuttujat!A23</f>
        <v>b) Varhaiskasvatusikäiset (0-6v.)</v>
      </c>
      <c r="B45" s="269">
        <f>SUMIFS(TOIMINTA!$D$3:$D$624, TOIMINTA!$K$3:$K$624,"b)*",TOIMINTA!$C$3:$C$624,"Toteutunut")</f>
        <v>0</v>
      </c>
      <c r="C45" s="270">
        <f t="shared" si="23"/>
        <v>0</v>
      </c>
      <c r="D45" s="15">
        <f>SUMIFS(TOIMINTA!$W$3:$W$624, TOIMINTA!$K$3:$K$624,"b)*",TOIMINTA!$C$3:$C$624,"Toteutunut")</f>
        <v>0</v>
      </c>
      <c r="E45" s="15">
        <f>SUMIFS(TOIMINTA!$Y$3:$Y$624, TOIMINTA!$K$3:$K$624,"b)*",TOIMINTA!$C$3:$C$624,"Toteutunut")</f>
        <v>0</v>
      </c>
      <c r="F45" s="15">
        <f>SUMIFS(TOIMINTA!$Z$3:$Z$624, TOIMINTA!$K$3:$K$624,"b)*",TOIMINTA!$C$3:$C$624,"Toteutunut")</f>
        <v>0</v>
      </c>
      <c r="G45" s="248">
        <f>SUMIFS(TOIMINTA!$AA$3:$AA$624, TOIMINTA!$K$3:$K$624,"b)*",TOIMINTA!$C$3:$C$624,"Toteutunut")</f>
        <v>0</v>
      </c>
      <c r="H45" s="260" t="e">
        <f t="shared" si="36"/>
        <v>#DIV/0!</v>
      </c>
      <c r="I45" s="57" t="e">
        <f t="shared" si="37"/>
        <v>#DIV/0!</v>
      </c>
      <c r="J45" s="53">
        <f>SUMIFS(TOIMINTA!$D$3:$D$624, TOIMINTA!$K$3:$K$624,"b)*",TOIMINTA!$C$3:$C$624,"Ei osallistujia")</f>
        <v>0</v>
      </c>
      <c r="K45" s="57" t="e">
        <f t="shared" ref="K45:K57" si="41">J45/($B$2+$J$2+$L$2)</f>
        <v>#DIV/0!</v>
      </c>
      <c r="L45" s="53">
        <f>SUMIFS(TOIMINTA!$D$3:$D$624, TOIMINTA!$K$3:$K$624,"b)*",TOIMINTA!$C$3:$C$624,"Peruttu")</f>
        <v>0</v>
      </c>
      <c r="M45" s="57" t="e">
        <f t="shared" si="38"/>
        <v>#DIV/0!</v>
      </c>
      <c r="N45" s="53">
        <f>SUMIFS(TOIMINTA!$S$3:$S$624, TOIMINTA!$K$3:$K$624,"b)*",TOIMINTA!$C$3:$C$624,"Toteutunut")</f>
        <v>0</v>
      </c>
      <c r="O45" s="53">
        <f>SUMIFS(TOIMINTA!$T$3:$T$624, TOIMINTA!$K$3:$K$624,"b)*",TOIMINTA!$C$3:$C$624,"Toteutunut")</f>
        <v>0</v>
      </c>
      <c r="P45" s="4">
        <f t="shared" ref="P45:P57" si="42">IF(N45=0,0,N45/O45)</f>
        <v>0</v>
      </c>
      <c r="Q45" s="15">
        <f>SUMIFS(TOIMINTA!$U$3:$U$624, TOIMINTA!$K$3:$K$624,"b)*",TOIMINTA!$C$3:$C$624,"Toteutunut")</f>
        <v>0</v>
      </c>
      <c r="R45" s="15">
        <f>SUMIFS(TOIMINTA!$V$3:$V$624, TOIMINTA!$K$3:$K$624,"b)*",TOIMINTA!$C$3:$C$624,"Toteutunut")</f>
        <v>0</v>
      </c>
      <c r="S45" s="15">
        <f>SUMIFS(TOIMINTA!$X$3:$X$624, TOIMINTA!$K$3:$K$624,"b)*",TOIMINTA!$C$3:$C$624,"Toteutunut")</f>
        <v>0</v>
      </c>
      <c r="T45" s="4">
        <f t="shared" si="39"/>
        <v>0</v>
      </c>
      <c r="U45" s="9" t="str">
        <f t="shared" si="40"/>
        <v>b) Varhaiskasvatusikäiset (0-6v.)</v>
      </c>
      <c r="V45" s="1"/>
      <c r="W45" s="1"/>
      <c r="X45" s="1"/>
      <c r="Y45" s="1"/>
      <c r="Z45" s="1"/>
      <c r="AA45" s="1"/>
      <c r="AB45" s="1"/>
      <c r="AC45" s="1"/>
      <c r="AD45" s="1"/>
      <c r="AE45" s="1"/>
      <c r="AF45" s="1"/>
      <c r="AG45" s="1"/>
      <c r="AH45" s="1"/>
      <c r="AI45" s="1"/>
      <c r="AJ45" s="1"/>
    </row>
    <row r="46" spans="1:38" ht="14.25" customHeight="1" x14ac:dyDescent="0.3">
      <c r="A46" s="143" t="s">
        <v>327</v>
      </c>
      <c r="B46" s="153">
        <f>SUM(B44:B45)</f>
        <v>0</v>
      </c>
      <c r="C46" s="153">
        <f t="shared" si="23"/>
        <v>0</v>
      </c>
      <c r="D46" s="148">
        <f t="shared" ref="D46" si="43">SUM(D44:D45)</f>
        <v>0</v>
      </c>
      <c r="E46" s="4">
        <f t="shared" ref="E46" si="44">SUM(E44:E45)</f>
        <v>0</v>
      </c>
      <c r="F46" s="4">
        <f t="shared" ref="F46:G46" si="45">SUM(F44:F45)</f>
        <v>0</v>
      </c>
      <c r="G46" s="251">
        <f t="shared" si="45"/>
        <v>0</v>
      </c>
      <c r="H46" s="260" t="e">
        <f t="shared" si="36"/>
        <v>#DIV/0!</v>
      </c>
      <c r="I46" s="57" t="e">
        <f t="shared" si="37"/>
        <v>#DIV/0!</v>
      </c>
      <c r="J46" s="53">
        <f>SUM(J44:J45)</f>
        <v>0</v>
      </c>
      <c r="K46" s="57" t="e">
        <f t="shared" si="41"/>
        <v>#DIV/0!</v>
      </c>
      <c r="L46" s="53">
        <f>SUM(L44:L45)</f>
        <v>0</v>
      </c>
      <c r="M46" s="57" t="e">
        <f t="shared" si="38"/>
        <v>#DIV/0!</v>
      </c>
      <c r="N46" s="53">
        <f>SUM(N44:N45)</f>
        <v>0</v>
      </c>
      <c r="O46" s="53">
        <f>SUM(O44:O45)</f>
        <v>0</v>
      </c>
      <c r="P46" s="4">
        <f t="shared" si="42"/>
        <v>0</v>
      </c>
      <c r="Q46" s="148">
        <f>SUM(Q44:Q45)</f>
        <v>0</v>
      </c>
      <c r="R46" s="148">
        <f t="shared" ref="R46:S46" si="46">SUM(R44:R45)</f>
        <v>0</v>
      </c>
      <c r="S46" s="148">
        <f t="shared" si="46"/>
        <v>0</v>
      </c>
      <c r="T46" s="4">
        <f t="shared" si="39"/>
        <v>0</v>
      </c>
      <c r="U46" s="9" t="str">
        <f t="shared" si="40"/>
        <v>Alle kouluikäiset yhteensä</v>
      </c>
      <c r="V46" s="1"/>
      <c r="W46" s="1"/>
      <c r="X46" s="1"/>
      <c r="Y46" s="1"/>
      <c r="Z46" s="1"/>
      <c r="AA46" s="1"/>
      <c r="AB46" s="1"/>
      <c r="AC46" s="1"/>
      <c r="AD46" s="1"/>
      <c r="AE46" s="1"/>
      <c r="AF46" s="1"/>
      <c r="AG46" s="1"/>
      <c r="AH46" s="1"/>
      <c r="AI46" s="1"/>
      <c r="AJ46" s="1"/>
    </row>
    <row r="47" spans="1:38" ht="14.25" customHeight="1" x14ac:dyDescent="0.3">
      <c r="A47" s="14" t="str">
        <f>Muuttujat!A24</f>
        <v>c) Alakouluikäiset (7-12v.)</v>
      </c>
      <c r="B47" s="153">
        <f>SUMIFS(TOIMINTA!$D$3:$D$624, TOIMINTA!$K$3:$K$624,"c)*",TOIMINTA!$C$3:$C$624,"Toteutunut")</f>
        <v>0</v>
      </c>
      <c r="C47" s="154">
        <f t="shared" si="23"/>
        <v>0</v>
      </c>
      <c r="D47" s="238">
        <f>SUMIFS(TOIMINTA!$W$3:$W$624, TOIMINTA!$K$3:$K$624,"c)*",TOIMINTA!$C$3:$C$624,"Toteutunut")</f>
        <v>0</v>
      </c>
      <c r="E47" s="15">
        <f>SUMIFS(TOIMINTA!$Y$3:$Y$624, TOIMINTA!$K$3:$K$624,"c)*",TOIMINTA!$C$3:$C$624,"Toteutunut")</f>
        <v>0</v>
      </c>
      <c r="F47" s="15">
        <f>SUMIFS(TOIMINTA!$Z$3:$Z$624, TOIMINTA!$K$3:$K$624,"c)*",TOIMINTA!$C$3:$C$624,"Toteutunut")</f>
        <v>0</v>
      </c>
      <c r="G47" s="245">
        <f>SUMIFS(TOIMINTA!$AA$3:$AA$624, TOIMINTA!$K$3:$K$624,"c)*",TOIMINTA!$C$3:$C$624,"Toteutunut")</f>
        <v>0</v>
      </c>
      <c r="H47" s="260" t="e">
        <f t="shared" si="36"/>
        <v>#DIV/0!</v>
      </c>
      <c r="I47" s="57" t="e">
        <f t="shared" si="37"/>
        <v>#DIV/0!</v>
      </c>
      <c r="J47" s="53">
        <f>SUMIFS(TOIMINTA!$D$3:$D$624, TOIMINTA!$K$3:$K$624,"c)*",TOIMINTA!$C$3:$C$624,"Ei osallistujia")</f>
        <v>0</v>
      </c>
      <c r="K47" s="57" t="e">
        <f t="shared" si="41"/>
        <v>#DIV/0!</v>
      </c>
      <c r="L47" s="53">
        <f>SUMIFS(TOIMINTA!$D$3:$D$624, TOIMINTA!$K$3:$K$624,"c)*",TOIMINTA!$C$3:$C$624,"Peruttu")</f>
        <v>0</v>
      </c>
      <c r="M47" s="57" t="e">
        <f t="shared" si="38"/>
        <v>#DIV/0!</v>
      </c>
      <c r="N47" s="53">
        <f>SUMIFS(TOIMINTA!$S$3:$S$624, TOIMINTA!$K$3:$K$624,"c)*",TOIMINTA!$C$3:$C$624,"Toteutunut")</f>
        <v>0</v>
      </c>
      <c r="O47" s="53">
        <f>SUMIFS(TOIMINTA!$T$3:$T$624, TOIMINTA!$K$3:$K$624,"c)*",TOIMINTA!$C$3:$C$624,"Toteutunut")</f>
        <v>0</v>
      </c>
      <c r="P47" s="4">
        <f t="shared" si="42"/>
        <v>0</v>
      </c>
      <c r="Q47" s="15">
        <f>SUMIFS(TOIMINTA!$U$3:$U$624, TOIMINTA!$K$3:$K$624,"c)*",TOIMINTA!$C$3:$C$624,"Toteutunut")</f>
        <v>0</v>
      </c>
      <c r="R47" s="15">
        <f>SUMIFS(TOIMINTA!$V$3:$V$624, TOIMINTA!$K$3:$K$624,"c)*",TOIMINTA!$C$3:$C$624,"Toteutunut")</f>
        <v>0</v>
      </c>
      <c r="S47" s="15">
        <f>SUMIFS(TOIMINTA!$X$3:$X$624, TOIMINTA!$K$3:$K$624,"c)*",TOIMINTA!$C$3:$C$624,"Toteutunut")</f>
        <v>0</v>
      </c>
      <c r="T47" s="4">
        <f t="shared" si="39"/>
        <v>0</v>
      </c>
      <c r="U47" s="9" t="str">
        <f t="shared" si="40"/>
        <v>c) Alakouluikäiset (7-12v.)</v>
      </c>
      <c r="V47" s="1"/>
      <c r="W47" s="1"/>
      <c r="X47" s="1"/>
      <c r="Y47" s="1"/>
      <c r="Z47" s="1"/>
      <c r="AA47" s="1"/>
      <c r="AB47" s="1"/>
      <c r="AC47" s="1"/>
      <c r="AD47" s="1"/>
      <c r="AE47" s="1"/>
      <c r="AF47" s="1"/>
      <c r="AG47" s="1"/>
      <c r="AH47" s="1"/>
      <c r="AI47" s="1"/>
      <c r="AJ47" s="1"/>
    </row>
    <row r="48" spans="1:38" ht="14.25" customHeight="1" x14ac:dyDescent="0.3">
      <c r="A48" s="14" t="str">
        <f>Muuttujat!A25</f>
        <v>d) Nuoret (13-17v.)</v>
      </c>
      <c r="B48" s="153">
        <f>SUMIFS(TOIMINTA!$D$3:$D$624, TOIMINTA!$K$3:$K$624,"d)*",TOIMINTA!$C$3:$C$624,"Toteutunut")</f>
        <v>0</v>
      </c>
      <c r="C48" s="154">
        <f t="shared" si="23"/>
        <v>0</v>
      </c>
      <c r="D48" s="238">
        <f>SUMIFS(TOIMINTA!$W$3:$W$624, TOIMINTA!$K$3:$K$624,"d)*",TOIMINTA!$C$3:$C$624,"Toteutunut")</f>
        <v>0</v>
      </c>
      <c r="E48" s="15">
        <f>SUMIFS(TOIMINTA!$Y$3:$Y$624, TOIMINTA!$K$3:$K$624,"d)*",TOIMINTA!$C$3:$C$624,"Toteutunut")</f>
        <v>0</v>
      </c>
      <c r="F48" s="15">
        <f>SUMIFS(TOIMINTA!$Z$3:$Z$624, TOIMINTA!$K$3:$K$624,"d)*",TOIMINTA!$C$3:$C$624,"Toteutunut")</f>
        <v>0</v>
      </c>
      <c r="G48" s="245">
        <f>SUMIFS(TOIMINTA!$AA$3:$AA$624, TOIMINTA!$K$3:$K$624,"d)*",TOIMINTA!$C$3:$C$624,"Toteutunut")</f>
        <v>0</v>
      </c>
      <c r="H48" s="260" t="e">
        <f t="shared" si="36"/>
        <v>#DIV/0!</v>
      </c>
      <c r="I48" s="57" t="e">
        <f t="shared" si="37"/>
        <v>#DIV/0!</v>
      </c>
      <c r="J48" s="53">
        <f>SUMIFS(TOIMINTA!$D$3:$D$624, TOIMINTA!$K$3:$K$624,"d)*",TOIMINTA!$C$3:$C$624,"Ei osallistujia")</f>
        <v>0</v>
      </c>
      <c r="K48" s="57" t="e">
        <f t="shared" si="41"/>
        <v>#DIV/0!</v>
      </c>
      <c r="L48" s="53">
        <f>SUMIFS(TOIMINTA!$D$3:$D$624, TOIMINTA!$K$3:$K$624,"d)*",TOIMINTA!$C$3:$C$624,"Peruttu")</f>
        <v>0</v>
      </c>
      <c r="M48" s="57" t="e">
        <f t="shared" si="38"/>
        <v>#DIV/0!</v>
      </c>
      <c r="N48" s="53">
        <f>SUMIFS(TOIMINTA!$S$3:$S$624, TOIMINTA!$K$3:$K$624,"d)*",TOIMINTA!$C$3:$C$624,"Toteutunut")</f>
        <v>0</v>
      </c>
      <c r="O48" s="53">
        <f>SUMIFS(TOIMINTA!$T$3:$T$624, TOIMINTA!$K$3:$K$624,"d)*",TOIMINTA!$C$3:$C$624,"Toteutunut")</f>
        <v>0</v>
      </c>
      <c r="P48" s="4">
        <f t="shared" si="42"/>
        <v>0</v>
      </c>
      <c r="Q48" s="15">
        <f>SUMIFS(TOIMINTA!$U$3:$U$624, TOIMINTA!$K$3:$K$624,"d)*",TOIMINTA!$C$3:$C$624,"Toteutunut")</f>
        <v>0</v>
      </c>
      <c r="R48" s="15">
        <f>SUMIFS(TOIMINTA!$V$3:$V$624, TOIMINTA!$K$3:$K$624,"d)*",TOIMINTA!$C$3:$C$624,"Toteutunut")</f>
        <v>0</v>
      </c>
      <c r="S48" s="15">
        <f>SUMIFS(TOIMINTA!$X$3:$X$624, TOIMINTA!$K$3:$K$624,"d)*",TOIMINTA!$C$3:$C$624,"Toteutunut")</f>
        <v>0</v>
      </c>
      <c r="T48" s="4">
        <f t="shared" si="39"/>
        <v>0</v>
      </c>
      <c r="U48" s="9" t="str">
        <f t="shared" si="40"/>
        <v>d) Nuoret (13-17v.)</v>
      </c>
      <c r="V48" s="1"/>
      <c r="W48" s="1"/>
      <c r="X48" s="1"/>
      <c r="Y48" s="1"/>
      <c r="Z48" s="1"/>
      <c r="AA48" s="1"/>
      <c r="AB48" s="1"/>
      <c r="AC48" s="1"/>
      <c r="AD48" s="1"/>
      <c r="AE48" s="1"/>
      <c r="AF48" s="1"/>
      <c r="AG48" s="1"/>
      <c r="AH48" s="1"/>
      <c r="AI48" s="1"/>
      <c r="AJ48" s="1"/>
    </row>
    <row r="49" spans="1:36" ht="14.25" customHeight="1" x14ac:dyDescent="0.3">
      <c r="A49" s="14" t="str">
        <f>Muuttujat!A26</f>
        <v>e) Nuoret aikuiset (18-29v.)</v>
      </c>
      <c r="B49" s="269">
        <f>SUMIFS(TOIMINTA!$D$3:$D$624, TOIMINTA!$K$3:$K$624,"e)*",TOIMINTA!$C$3:$C$624,"Toteutunut")</f>
        <v>0</v>
      </c>
      <c r="C49" s="270">
        <f t="shared" si="23"/>
        <v>0</v>
      </c>
      <c r="D49" s="15">
        <f>SUMIFS(TOIMINTA!$W$3:$W$624, TOIMINTA!$K$3:$K$624,"e)*",TOIMINTA!$C$3:$C$624,"Toteutunut")</f>
        <v>0</v>
      </c>
      <c r="E49" s="15">
        <f>SUMIFS(TOIMINTA!$Y$3:$Y$624, TOIMINTA!$K$3:$K$624,"e)*",TOIMINTA!$C$3:$C$624,"Toteutunut")</f>
        <v>0</v>
      </c>
      <c r="F49" s="15">
        <f>SUMIFS(TOIMINTA!$Z$3:$Z$624, TOIMINTA!$K$3:$K$624,"e)*",TOIMINTA!$C$3:$C$624,"Toteutunut")</f>
        <v>0</v>
      </c>
      <c r="G49" s="248">
        <f>SUMIFS(TOIMINTA!$AA$3:$AA$624, TOIMINTA!$K$3:$K$624,"e)*",TOIMINTA!$C$3:$C$624,"Toteutunut")</f>
        <v>0</v>
      </c>
      <c r="H49" s="260" t="e">
        <f t="shared" si="36"/>
        <v>#DIV/0!</v>
      </c>
      <c r="I49" s="57" t="e">
        <f t="shared" si="37"/>
        <v>#DIV/0!</v>
      </c>
      <c r="J49" s="53">
        <f>SUMIFS(TOIMINTA!$D$3:$D$624, TOIMINTA!$K$3:$K$624,"e)*",TOIMINTA!$C$3:$C$624,"Ei osallistujia")</f>
        <v>0</v>
      </c>
      <c r="K49" s="57" t="e">
        <f t="shared" si="41"/>
        <v>#DIV/0!</v>
      </c>
      <c r="L49" s="53">
        <f>SUMIFS(TOIMINTA!$D$3:$D$624, TOIMINTA!$K$3:$K$624,"e)*",TOIMINTA!$C$3:$C$624,"Peruttu")</f>
        <v>0</v>
      </c>
      <c r="M49" s="57" t="e">
        <f t="shared" si="38"/>
        <v>#DIV/0!</v>
      </c>
      <c r="N49" s="53">
        <f>SUMIFS(TOIMINTA!$S$3:$S$624, TOIMINTA!$K$3:$K$624,"e)*",TOIMINTA!$C$3:$C$624,"Toteutunut")</f>
        <v>0</v>
      </c>
      <c r="O49" s="53">
        <f>SUMIFS(TOIMINTA!$T$3:$T$624, TOIMINTA!$K$3:$K$624,"e)*",TOIMINTA!$C$3:$C$624,"Toteutunut")</f>
        <v>0</v>
      </c>
      <c r="P49" s="4">
        <f t="shared" si="42"/>
        <v>0</v>
      </c>
      <c r="Q49" s="15">
        <f>SUMIFS(TOIMINTA!$U$3:$U$624, TOIMINTA!$K$3:$K$624,"e)*",TOIMINTA!$C$3:$C$624,"Toteutunut")</f>
        <v>0</v>
      </c>
      <c r="R49" s="15">
        <f>SUMIFS(TOIMINTA!$V$3:$V$624, TOIMINTA!$K$3:$K$624,"e)*",TOIMINTA!$C$3:$C$624,"Toteutunut")</f>
        <v>0</v>
      </c>
      <c r="S49" s="15">
        <f>SUMIFS(TOIMINTA!$X$3:$X$624, TOIMINTA!$K$3:$K$624,"e)*",TOIMINTA!$C$3:$C$624,"Toteutunut")</f>
        <v>0</v>
      </c>
      <c r="T49" s="4">
        <f t="shared" si="39"/>
        <v>0</v>
      </c>
      <c r="U49" s="9" t="str">
        <f t="shared" si="40"/>
        <v>e) Nuoret aikuiset (18-29v.)</v>
      </c>
      <c r="V49" s="1"/>
      <c r="W49" s="1"/>
      <c r="X49" s="1"/>
      <c r="Y49" s="1"/>
      <c r="Z49" s="1"/>
      <c r="AA49" s="1"/>
      <c r="AB49" s="1"/>
      <c r="AC49" s="1"/>
      <c r="AD49" s="1"/>
      <c r="AE49" s="1"/>
      <c r="AF49" s="1"/>
      <c r="AG49" s="1"/>
      <c r="AH49" s="1"/>
      <c r="AI49" s="1"/>
      <c r="AJ49" s="1"/>
    </row>
    <row r="50" spans="1:36" ht="14.25" customHeight="1" x14ac:dyDescent="0.3">
      <c r="A50" s="14" t="str">
        <f>Muuttujat!A27</f>
        <v>f) Aikuiset</v>
      </c>
      <c r="B50" s="269">
        <f>SUMIFS(TOIMINTA!$D$3:$D$624, TOIMINTA!$K$3:$K$624,"f)*",TOIMINTA!$C$3:$C$624,"Toteutunut")</f>
        <v>0</v>
      </c>
      <c r="C50" s="270">
        <f t="shared" si="23"/>
        <v>0</v>
      </c>
      <c r="D50" s="15">
        <f>SUMIFS(TOIMINTA!$W$3:$W$624, TOIMINTA!$K$3:$K$624,"f)*",TOIMINTA!$C$3:$C$624,"Toteutunut")</f>
        <v>0</v>
      </c>
      <c r="E50" s="15">
        <f>SUMIFS(TOIMINTA!$Y$3:$Y$624, TOIMINTA!$K$3:$K$624,"f)*",TOIMINTA!$C$3:$C$624,"Toteutunut")</f>
        <v>0</v>
      </c>
      <c r="F50" s="15">
        <f>SUMIFS(TOIMINTA!$Z$3:$Z$624, TOIMINTA!$K$3:$K$624,"f)*",TOIMINTA!$C$3:$C$624,"Toteutunut")</f>
        <v>0</v>
      </c>
      <c r="G50" s="248">
        <f>SUMIFS(TOIMINTA!$AA$3:$AA$624, TOIMINTA!$K$3:$K$624,"f)*",TOIMINTA!$C$3:$C$624,"Toteutunut")</f>
        <v>0</v>
      </c>
      <c r="H50" s="260" t="e">
        <f t="shared" si="36"/>
        <v>#DIV/0!</v>
      </c>
      <c r="I50" s="57" t="e">
        <f t="shared" si="37"/>
        <v>#DIV/0!</v>
      </c>
      <c r="J50" s="53">
        <f>SUMIFS(TOIMINTA!$D$3:$D$624, TOIMINTA!$K$3:$K$624,"f)*",TOIMINTA!$C$3:$C$624,"Ei osallistujia")</f>
        <v>0</v>
      </c>
      <c r="K50" s="57" t="e">
        <f t="shared" si="41"/>
        <v>#DIV/0!</v>
      </c>
      <c r="L50" s="53">
        <f>SUMIFS(TOIMINTA!$D$3:$D$624, TOIMINTA!$K$3:$K$624,"f)*",TOIMINTA!$C$3:$C$624,"Peruttu")</f>
        <v>0</v>
      </c>
      <c r="M50" s="57" t="e">
        <f t="shared" si="38"/>
        <v>#DIV/0!</v>
      </c>
      <c r="N50" s="53">
        <f>SUMIFS(TOIMINTA!$S$3:$S$624, TOIMINTA!$K$3:$K$624,"f)*",TOIMINTA!$C$3:$C$624,"Toteutunut")</f>
        <v>0</v>
      </c>
      <c r="O50" s="53">
        <f>SUMIFS(TOIMINTA!$T$3:$T$624, TOIMINTA!$K$3:$K$624,"f)*",TOIMINTA!$C$3:$C$624,"Toteutunut")</f>
        <v>0</v>
      </c>
      <c r="P50" s="4">
        <f t="shared" si="42"/>
        <v>0</v>
      </c>
      <c r="Q50" s="15">
        <f>SUMIFS(TOIMINTA!$U$3:$U$624, TOIMINTA!$K$3:$K$624,"f)*",TOIMINTA!$C$3:$C$624,"Toteutunut")</f>
        <v>0</v>
      </c>
      <c r="R50" s="15">
        <f>SUMIFS(TOIMINTA!$V$3:$V$624, TOIMINTA!$K$3:$K$624,"f)*",TOIMINTA!$C$3:$C$624,"Toteutunut")</f>
        <v>0</v>
      </c>
      <c r="S50" s="15">
        <f>SUMIFS(TOIMINTA!$X$3:$X$624, TOIMINTA!$K$3:$K$624,"f)*",TOIMINTA!$C$3:$C$624,"Toteutunut")</f>
        <v>0</v>
      </c>
      <c r="T50" s="4">
        <f t="shared" si="39"/>
        <v>0</v>
      </c>
      <c r="U50" s="9" t="str">
        <f t="shared" si="40"/>
        <v>f) Aikuiset</v>
      </c>
      <c r="V50" s="1"/>
      <c r="W50" s="1"/>
      <c r="X50" s="1"/>
      <c r="Y50" s="1"/>
      <c r="Z50" s="1"/>
      <c r="AA50" s="1"/>
      <c r="AB50" s="1"/>
      <c r="AC50" s="1"/>
      <c r="AD50" s="1"/>
      <c r="AE50" s="1"/>
      <c r="AF50" s="1"/>
      <c r="AG50" s="1"/>
      <c r="AH50" s="1"/>
      <c r="AI50" s="1"/>
      <c r="AJ50" s="1"/>
    </row>
    <row r="51" spans="1:36" ht="14.25" customHeight="1" x14ac:dyDescent="0.3">
      <c r="A51" s="14" t="str">
        <f>Muuttujat!A28</f>
        <v>g) Ikäihmiset</v>
      </c>
      <c r="B51" s="269">
        <f>SUMIFS(TOIMINTA!$D$3:$D$624, TOIMINTA!$K$3:$K$624,"g)*",TOIMINTA!$C$3:$C$624,"Toteutunut")</f>
        <v>0</v>
      </c>
      <c r="C51" s="270">
        <f t="shared" si="23"/>
        <v>0</v>
      </c>
      <c r="D51" s="15">
        <f>SUMIFS(TOIMINTA!$W$3:$W$624, TOIMINTA!$K$3:$K$624,"g)*",TOIMINTA!$C$3:$C$624,"Toteutunut")</f>
        <v>0</v>
      </c>
      <c r="E51" s="15">
        <f>SUMIFS(TOIMINTA!$Y$3:$Y$624, TOIMINTA!$K$3:$K$624,"g)*",TOIMINTA!$C$3:$C$624,"Toteutunut")</f>
        <v>0</v>
      </c>
      <c r="F51" s="15">
        <f>SUMIFS(TOIMINTA!$Z$3:$Z$624, TOIMINTA!$K$3:$K$624,"g)*",TOIMINTA!$C$3:$C$624,"Toteutunut")</f>
        <v>0</v>
      </c>
      <c r="G51" s="248">
        <f>SUMIFS(TOIMINTA!$AA$3:$AA$624, TOIMINTA!$K$3:$K$624,"g)*",TOIMINTA!$C$3:$C$624,"Toteutunut")</f>
        <v>0</v>
      </c>
      <c r="H51" s="260" t="e">
        <f t="shared" si="36"/>
        <v>#DIV/0!</v>
      </c>
      <c r="I51" s="57" t="e">
        <f t="shared" si="37"/>
        <v>#DIV/0!</v>
      </c>
      <c r="J51" s="53">
        <f>SUMIFS(TOIMINTA!$D$3:$D$624, TOIMINTA!$K$3:$K$624,"g)*",TOIMINTA!$C$3:$C$624,"Ei osallistujia")</f>
        <v>0</v>
      </c>
      <c r="K51" s="57" t="e">
        <f t="shared" si="41"/>
        <v>#DIV/0!</v>
      </c>
      <c r="L51" s="53">
        <f>SUMIFS(TOIMINTA!$D$3:$D$624, TOIMINTA!$K$3:$K$624,"g)*",TOIMINTA!$C$3:$C$624,"Peruttu")</f>
        <v>0</v>
      </c>
      <c r="M51" s="57" t="e">
        <f t="shared" si="38"/>
        <v>#DIV/0!</v>
      </c>
      <c r="N51" s="53">
        <f>SUMIFS(TOIMINTA!$S$3:$S$624, TOIMINTA!$K$3:$K$624,"g)*",TOIMINTA!$C$3:$C$624,"Toteutunut")</f>
        <v>0</v>
      </c>
      <c r="O51" s="53">
        <f>SUMIFS(TOIMINTA!$T$3:$T$624, TOIMINTA!$K$3:$K$624,"g)*",TOIMINTA!$C$3:$C$624,"Toteutunut")</f>
        <v>0</v>
      </c>
      <c r="P51" s="4">
        <f t="shared" si="42"/>
        <v>0</v>
      </c>
      <c r="Q51" s="15">
        <f>SUMIFS(TOIMINTA!$U$3:$U$624, TOIMINTA!$K$3:$K$624,"g)*",TOIMINTA!$C$3:$C$624,"Toteutunut")</f>
        <v>0</v>
      </c>
      <c r="R51" s="15">
        <f>SUMIFS(TOIMINTA!$V$3:$V$624, TOIMINTA!$K$3:$K$624,"g)*",TOIMINTA!$C$3:$C$624,"Toteutunut")</f>
        <v>0</v>
      </c>
      <c r="S51" s="15">
        <f>SUMIFS(TOIMINTA!$X$3:$X$624, TOIMINTA!$K$3:$K$624,"g)*",TOIMINTA!$C$3:$C$624,"Toteutunut")</f>
        <v>0</v>
      </c>
      <c r="T51" s="4">
        <f t="shared" si="39"/>
        <v>0</v>
      </c>
      <c r="U51" s="9" t="str">
        <f t="shared" si="40"/>
        <v>g) Ikäihmiset</v>
      </c>
      <c r="V51" s="1"/>
      <c r="W51" s="1"/>
      <c r="X51" s="1"/>
      <c r="Y51" s="1"/>
      <c r="Z51" s="1"/>
      <c r="AA51" s="1"/>
      <c r="AB51" s="1"/>
      <c r="AC51" s="1"/>
      <c r="AD51" s="1"/>
      <c r="AE51" s="1"/>
      <c r="AF51" s="1"/>
      <c r="AG51" s="1"/>
      <c r="AH51" s="1"/>
      <c r="AI51" s="1"/>
      <c r="AJ51" s="1"/>
    </row>
    <row r="52" spans="1:36" ht="14.25" customHeight="1" x14ac:dyDescent="0.3">
      <c r="A52" s="3" t="s">
        <v>328</v>
      </c>
      <c r="B52" s="153">
        <f>SUM(B49:B51)</f>
        <v>0</v>
      </c>
      <c r="C52" s="153">
        <f t="shared" si="23"/>
        <v>0</v>
      </c>
      <c r="D52" s="148">
        <f t="shared" ref="D52:E52" si="47">SUM(D49:D51)</f>
        <v>0</v>
      </c>
      <c r="E52" s="148">
        <f t="shared" si="47"/>
        <v>0</v>
      </c>
      <c r="F52" s="148">
        <f>SUM(F49:F51)</f>
        <v>0</v>
      </c>
      <c r="G52" s="251">
        <f t="shared" ref="G52" si="48">SUM(G49:G51)</f>
        <v>0</v>
      </c>
      <c r="H52" s="260" t="e">
        <f t="shared" si="36"/>
        <v>#DIV/0!</v>
      </c>
      <c r="I52" s="57" t="e">
        <f t="shared" si="37"/>
        <v>#DIV/0!</v>
      </c>
      <c r="J52" s="147">
        <f>SUM(J49:J51)</f>
        <v>0</v>
      </c>
      <c r="K52" s="57" t="e">
        <f>J52/($B$2+$J$2+$L$2)</f>
        <v>#DIV/0!</v>
      </c>
      <c r="L52" s="147">
        <f>SUM(L49:L51)</f>
        <v>0</v>
      </c>
      <c r="M52" s="57" t="e">
        <f t="shared" si="38"/>
        <v>#DIV/0!</v>
      </c>
      <c r="N52" s="147">
        <f>SUM(N49:N51)</f>
        <v>0</v>
      </c>
      <c r="O52" s="147">
        <f>SUM(O49:O51)</f>
        <v>0</v>
      </c>
      <c r="P52" s="4">
        <f t="shared" si="42"/>
        <v>0</v>
      </c>
      <c r="Q52" s="148">
        <f>SUM(Q49:Q51)</f>
        <v>0</v>
      </c>
      <c r="R52" s="148">
        <f>SUM(R49:R51)</f>
        <v>0</v>
      </c>
      <c r="S52" s="148">
        <f>SUM(S49:S51)</f>
        <v>0</v>
      </c>
      <c r="T52" s="4">
        <f t="shared" si="39"/>
        <v>0</v>
      </c>
      <c r="U52" s="9" t="str">
        <f t="shared" si="40"/>
        <v>Aikuiset yhteensä</v>
      </c>
      <c r="V52" s="1"/>
      <c r="W52" s="1"/>
      <c r="X52" s="1"/>
      <c r="Y52" s="1"/>
      <c r="Z52" s="1"/>
      <c r="AA52" s="1"/>
      <c r="AB52" s="1"/>
      <c r="AC52" s="1"/>
      <c r="AD52" s="1"/>
      <c r="AE52" s="1"/>
      <c r="AF52" s="1"/>
      <c r="AG52" s="1"/>
      <c r="AH52" s="1"/>
      <c r="AI52" s="1"/>
      <c r="AJ52" s="1"/>
    </row>
    <row r="53" spans="1:36" ht="14.25" customHeight="1" x14ac:dyDescent="0.3">
      <c r="A53" s="292" t="str">
        <f>Muuttujat!A29</f>
        <v>h) Useille kohderyhmille</v>
      </c>
      <c r="B53" s="269">
        <f>SUMIFS(TOIMINTA!$D$3:$D$624, TOIMINTA!$K$3:$K$624,"h)*",TOIMINTA!$C$3:$C$624,"Toteutunut")</f>
        <v>0</v>
      </c>
      <c r="C53" s="270">
        <f t="shared" si="23"/>
        <v>0</v>
      </c>
      <c r="D53" s="15">
        <f>SUMIFS(TOIMINTA!$W$3:$W$624, TOIMINTA!$K$3:$K$624,"h)*",TOIMINTA!$C$3:$C$624,"Toteutunut")</f>
        <v>0</v>
      </c>
      <c r="E53" s="15">
        <f>SUMIFS(TOIMINTA!$Y$3:$Y$624, TOIMINTA!$K$3:$K$624,"h)*",TOIMINTA!$C$3:$C$624,"Toteutunut")</f>
        <v>0</v>
      </c>
      <c r="F53" s="15">
        <f>SUMIFS(TOIMINTA!$Z$3:$Z$624, TOIMINTA!$K$3:$K$624,"h)*",TOIMINTA!$C$3:$C$624,"Toteutunut")</f>
        <v>0</v>
      </c>
      <c r="G53" s="248">
        <f>SUMIFS(TOIMINTA!$AA$3:$AA$624, TOIMINTA!$K$3:$K$624,"h)*",TOIMINTA!$C$3:$C$624,"Toteutunut")</f>
        <v>0</v>
      </c>
      <c r="H53" s="260" t="e">
        <f t="shared" si="36"/>
        <v>#DIV/0!</v>
      </c>
      <c r="I53" s="57" t="e">
        <f t="shared" si="37"/>
        <v>#DIV/0!</v>
      </c>
      <c r="J53" s="53">
        <f>SUMIFS(TOIMINTA!$D$3:$D$624, TOIMINTA!$K$3:$K$624,"h)*",TOIMINTA!$C$3:$C$624,"Ei osallistujia")</f>
        <v>0</v>
      </c>
      <c r="K53" s="57" t="e">
        <f>J53/($B$2+$J$2+$L$2)</f>
        <v>#DIV/0!</v>
      </c>
      <c r="L53" s="53">
        <f>SUMIFS(TOIMINTA!$D$3:$D$624, TOIMINTA!$K$3:$K$624,"h)*",TOIMINTA!$C$3:$C$624,"Peruttu")</f>
        <v>0</v>
      </c>
      <c r="M53" s="57" t="e">
        <f t="shared" si="38"/>
        <v>#DIV/0!</v>
      </c>
      <c r="N53" s="53">
        <f>SUMIFS(TOIMINTA!$S$3:$S$624, TOIMINTA!$K$3:$K$624,"h)*",TOIMINTA!$C$3:$C$624,"Toteutunut")</f>
        <v>0</v>
      </c>
      <c r="O53" s="53">
        <f>SUMIFS(TOIMINTA!$T$3:$T$624, TOIMINTA!$K$3:$K$624,"h)*",TOIMINTA!$C$3:$C$624,"Toteutunut")</f>
        <v>0</v>
      </c>
      <c r="P53" s="4">
        <f t="shared" si="42"/>
        <v>0</v>
      </c>
      <c r="Q53" s="15">
        <f>SUMIFS(TOIMINTA!$U$3:$U$624, TOIMINTA!$K$3:$K$624,"h)*",TOIMINTA!$C$3:$C$624,"Toteutunut")</f>
        <v>0</v>
      </c>
      <c r="R53" s="15">
        <f>SUMIFS(TOIMINTA!$V$3:$V$624, TOIMINTA!$K$3:$K$624,"h)*",TOIMINTA!$C$3:$C$624,"Toteutunut")</f>
        <v>0</v>
      </c>
      <c r="S53" s="15">
        <f>SUMIFS(TOIMINTA!$X$3:$X$624, TOIMINTA!$K$3:$K$624,"h)*",TOIMINTA!$C$3:$C$624,"Toteutunut")</f>
        <v>0</v>
      </c>
      <c r="T53" s="4">
        <f t="shared" si="39"/>
        <v>0</v>
      </c>
      <c r="U53" s="9" t="str">
        <f t="shared" si="40"/>
        <v>h) Useille kohderyhmille</v>
      </c>
      <c r="V53" s="1"/>
      <c r="W53" s="1"/>
      <c r="X53" s="1"/>
      <c r="Y53" s="1"/>
      <c r="Z53" s="1"/>
      <c r="AA53" s="1"/>
      <c r="AB53" s="1"/>
      <c r="AC53" s="1"/>
      <c r="AD53" s="1"/>
      <c r="AE53" s="1"/>
      <c r="AF53" s="1"/>
      <c r="AG53" s="1"/>
      <c r="AH53" s="1"/>
      <c r="AI53" s="1"/>
      <c r="AJ53" s="1"/>
    </row>
    <row r="54" spans="1:36" x14ac:dyDescent="0.3">
      <c r="A54" s="292" t="str">
        <f>Muuttujat!A30</f>
        <v>i) Oma kohderyhmä A</v>
      </c>
      <c r="B54" s="269">
        <f>SUMIFS(TOIMINTA!$D$3:$D$624, TOIMINTA!$K$3:$K$624,"i)*",TOIMINTA!$C$3:$C$624,"Toteutunut")</f>
        <v>0</v>
      </c>
      <c r="C54" s="270">
        <f t="shared" si="23"/>
        <v>0</v>
      </c>
      <c r="D54" s="15">
        <f>SUMIFS(TOIMINTA!$W$3:$W$624, TOIMINTA!$K$3:$K$624,"i)*",TOIMINTA!$C$3:$C$624,"Toteutunut")</f>
        <v>0</v>
      </c>
      <c r="E54" s="15">
        <f>SUMIFS(TOIMINTA!$Y$3:$Y$624, TOIMINTA!$K$3:$K$624,"i)*",TOIMINTA!$C$3:$C$624,"Toteutunut")</f>
        <v>0</v>
      </c>
      <c r="F54" s="15">
        <f>SUMIFS(TOIMINTA!$Z$3:$Z$624, TOIMINTA!$K$3:$K$624,"i)*",TOIMINTA!$C$3:$C$624,"Toteutunut")</f>
        <v>0</v>
      </c>
      <c r="G54" s="248">
        <f>SUMIFS(TOIMINTA!$AA$3:$AA$624, TOIMINTA!$K$3:$K$624,"i)*",TOIMINTA!$C$3:$C$624,"Toteutunut")</f>
        <v>0</v>
      </c>
      <c r="H54" s="260" t="e">
        <f t="shared" si="36"/>
        <v>#DIV/0!</v>
      </c>
      <c r="I54" s="57" t="e">
        <f t="shared" si="37"/>
        <v>#DIV/0!</v>
      </c>
      <c r="J54" s="53">
        <f>SUMIFS(TOIMINTA!$D$3:$D$624, TOIMINTA!$K$3:$K$624,"i)*",TOIMINTA!$C$3:$C$624,"Ei osallistujia")</f>
        <v>0</v>
      </c>
      <c r="K54" s="57" t="e">
        <f t="shared" si="41"/>
        <v>#DIV/0!</v>
      </c>
      <c r="L54" s="53">
        <f>SUMIFS(TOIMINTA!$D$3:$D$624, TOIMINTA!$K$3:$K$624,"i)*",TOIMINTA!$C$3:$C$624,"Peruttu")</f>
        <v>0</v>
      </c>
      <c r="M54" s="57" t="e">
        <f t="shared" si="38"/>
        <v>#DIV/0!</v>
      </c>
      <c r="N54" s="53">
        <f>SUMIFS(TOIMINTA!$S$3:$S$624, TOIMINTA!$K$3:$K$624,"i)*",TOIMINTA!$C$3:$C$624,"Toteutunut")</f>
        <v>0</v>
      </c>
      <c r="O54" s="53">
        <f>SUMIFS(TOIMINTA!$T$3:$T$624, TOIMINTA!$K$3:$K$624,"i)*",TOIMINTA!$C$3:$C$624,"Toteutunut")</f>
        <v>0</v>
      </c>
      <c r="P54" s="4">
        <f t="shared" si="42"/>
        <v>0</v>
      </c>
      <c r="Q54" s="15">
        <f>SUMIFS(TOIMINTA!$U$3:$U$624, TOIMINTA!$K$3:$K$624,"i)*",TOIMINTA!$C$3:$C$624,"Toteutunut")</f>
        <v>0</v>
      </c>
      <c r="R54" s="15">
        <f>SUMIFS(TOIMINTA!$V$3:$V$624, TOIMINTA!$K$3:$K$624,"i)*",TOIMINTA!$C$3:$C$624,"Toteutunut")</f>
        <v>0</v>
      </c>
      <c r="S54" s="15">
        <f>SUMIFS(TOIMINTA!$X$3:$X$624, TOIMINTA!$K$3:$K$624,"i)*",TOIMINTA!$C$3:$C$624,"Toteutunut")</f>
        <v>0</v>
      </c>
      <c r="T54" s="4">
        <f t="shared" si="39"/>
        <v>0</v>
      </c>
      <c r="U54" s="9" t="str">
        <f t="shared" si="40"/>
        <v>i) Oma kohderyhmä A</v>
      </c>
    </row>
    <row r="55" spans="1:36" x14ac:dyDescent="0.3">
      <c r="A55" s="292" t="str">
        <f>Muuttujat!A31</f>
        <v>j) Oma kohderyhmä B</v>
      </c>
      <c r="B55" s="269">
        <f>SUMIFS(TOIMINTA!$D$3:$D$624, TOIMINTA!$K$3:$K$624,"j)*",TOIMINTA!$C$3:$C$624,"Toteutunut")</f>
        <v>0</v>
      </c>
      <c r="C55" s="270">
        <f t="shared" si="23"/>
        <v>0</v>
      </c>
      <c r="D55" s="15">
        <f>SUMIFS(TOIMINTA!$W$3:$W$624, TOIMINTA!$K$3:$K$624,"j)*",TOIMINTA!$C$3:$C$624,"Toteutunut")</f>
        <v>0</v>
      </c>
      <c r="E55" s="15">
        <f>SUMIFS(TOIMINTA!$Y$3:$Y$624, TOIMINTA!$K$3:$K$624,"j)*",TOIMINTA!$C$3:$C$624,"Toteutunut")</f>
        <v>0</v>
      </c>
      <c r="F55" s="15">
        <f>SUMIFS(TOIMINTA!$Z$3:$Z$624, TOIMINTA!$K$3:$K$624,"j)*",TOIMINTA!$C$3:$C$624,"Toteutunut")</f>
        <v>0</v>
      </c>
      <c r="G55" s="248">
        <f>SUMIFS(TOIMINTA!$AA$3:$AA$624, TOIMINTA!$K$3:$K$624,"j)*",TOIMINTA!$C$3:$C$624,"Toteutunut")</f>
        <v>0</v>
      </c>
      <c r="H55" s="260" t="e">
        <f t="shared" si="36"/>
        <v>#DIV/0!</v>
      </c>
      <c r="I55" s="57" t="e">
        <f t="shared" si="37"/>
        <v>#DIV/0!</v>
      </c>
      <c r="J55" s="53">
        <f>SUMIFS(TOIMINTA!$D$3:$D$624, TOIMINTA!$K$3:$K$624,"j)*",TOIMINTA!$C$3:$C$624,"Ei osallistujia")</f>
        <v>0</v>
      </c>
      <c r="K55" s="57" t="e">
        <f t="shared" si="41"/>
        <v>#DIV/0!</v>
      </c>
      <c r="L55" s="53">
        <f>SUMIFS(TOIMINTA!$D$3:$D$624, TOIMINTA!$K$3:$K$624,"j)*",TOIMINTA!$C$3:$C$624,"Peruttu")</f>
        <v>0</v>
      </c>
      <c r="M55" s="57" t="e">
        <f t="shared" si="38"/>
        <v>#DIV/0!</v>
      </c>
      <c r="N55" s="53">
        <f>SUMIFS(TOIMINTA!$S$3:$S$624, TOIMINTA!$K$3:$K$624,"j)*",TOIMINTA!$C$3:$C$624,"Toteutunut")</f>
        <v>0</v>
      </c>
      <c r="O55" s="53">
        <f>SUMIFS(TOIMINTA!$T$3:$T$624, TOIMINTA!$K$3:$K$624,"j)*",TOIMINTA!$C$3:$C$624,"Toteutunut")</f>
        <v>0</v>
      </c>
      <c r="P55" s="4">
        <f t="shared" si="42"/>
        <v>0</v>
      </c>
      <c r="Q55" s="15">
        <f>SUMIFS(TOIMINTA!$U$3:$U$624, TOIMINTA!$K$3:$K$624,"jx)*",TOIMINTA!$C$3:$C$624,"Toteutunut")</f>
        <v>0</v>
      </c>
      <c r="R55" s="15">
        <f>SUMIFS(TOIMINTA!$V$3:$V$624, TOIMINTA!$K$3:$K$624,"j)*",TOIMINTA!$C$3:$C$624,"Toteutunut")</f>
        <v>0</v>
      </c>
      <c r="S55" s="15">
        <f>SUMIFS(TOIMINTA!$X$3:$X$624, TOIMINTA!$K$3:$K$624,"j)*",TOIMINTA!$C$3:$C$624,"Toteutunut")</f>
        <v>0</v>
      </c>
      <c r="T55" s="4">
        <f t="shared" si="39"/>
        <v>0</v>
      </c>
      <c r="U55" s="9" t="str">
        <f t="shared" si="40"/>
        <v>j) Oma kohderyhmä B</v>
      </c>
    </row>
    <row r="56" spans="1:36" x14ac:dyDescent="0.3">
      <c r="A56" s="292" t="str">
        <f>Muuttujat!A32</f>
        <v>k) Oma kohderyhmä C</v>
      </c>
      <c r="B56" s="271">
        <f>SUMIFS(TOIMINTA!$D$3:$D$624, TOIMINTA!$K$3:$K$624,"k)*",TOIMINTA!$C$3:$C$624,"Toteutunut")</f>
        <v>0</v>
      </c>
      <c r="C56" s="272">
        <f t="shared" si="23"/>
        <v>0</v>
      </c>
      <c r="D56" s="134">
        <f>SUMIFS(TOIMINTA!$W$3:$W$624, TOIMINTA!$K$3:$K$624,"k)*",TOIMINTA!$C$3:$C$624,"Toteutunut")</f>
        <v>0</v>
      </c>
      <c r="E56" s="134">
        <f>SUMIFS(TOIMINTA!$Y$3:$Y$624, TOIMINTA!$K$3:$K$624,"k)*",TOIMINTA!$C$3:$C$624,"Toteutunut")</f>
        <v>0</v>
      </c>
      <c r="F56" s="134">
        <f>SUMIFS(TOIMINTA!$Z$3:$Z$624, TOIMINTA!$K$3:$K$624,"k)*",TOIMINTA!$C$3:$C$624,"Toteutunut")</f>
        <v>0</v>
      </c>
      <c r="G56" s="249">
        <f>SUMIFS(TOIMINTA!$AA$3:$AA$624, TOIMINTA!$K$3:$K$624,"k)*",TOIMINTA!$C$3:$C$624,"Toteutunut")</f>
        <v>0</v>
      </c>
      <c r="H56" s="260" t="e">
        <f t="shared" si="36"/>
        <v>#DIV/0!</v>
      </c>
      <c r="I56" s="57" t="e">
        <f t="shared" si="37"/>
        <v>#DIV/0!</v>
      </c>
      <c r="J56" s="53">
        <f>SUMIFS(TOIMINTA!$D$3:$D$624, TOIMINTA!$K$3:$K$624,"k)*",TOIMINTA!$C$3:$C$624,"Ei osallistujia")</f>
        <v>0</v>
      </c>
      <c r="K56" s="57" t="e">
        <f t="shared" si="41"/>
        <v>#DIV/0!</v>
      </c>
      <c r="L56" s="53">
        <f>SUMIFS(TOIMINTA!$D$3:$D$624, TOIMINTA!$K$3:$K$624,"k)*",TOIMINTA!$C$3:$C$624,"Peruttu")</f>
        <v>0</v>
      </c>
      <c r="M56" s="57" t="e">
        <f t="shared" si="38"/>
        <v>#DIV/0!</v>
      </c>
      <c r="N56" s="53">
        <f>SUMIFS(TOIMINTA!$S$3:$S$624, TOIMINTA!$K$3:$K$624,"k)*",TOIMINTA!$C$3:$C$624,"Toteutunut")</f>
        <v>0</v>
      </c>
      <c r="O56" s="53">
        <f>SUMIFS(TOIMINTA!$T$3:$T$624, TOIMINTA!$K$3:$K$624,"k)*",TOIMINTA!$C$3:$C$624,"Toteutunut")</f>
        <v>0</v>
      </c>
      <c r="P56" s="4">
        <f t="shared" si="42"/>
        <v>0</v>
      </c>
      <c r="Q56" s="15">
        <f>SUMIFS(TOIMINTA!$U$3:$U$624, TOIMINTA!$K$3:$K$624,"k)*",TOIMINTA!$C$3:$C$624,"Toteutunut")</f>
        <v>0</v>
      </c>
      <c r="R56" s="15">
        <f>SUMIFS(TOIMINTA!$V$3:$V$624, TOIMINTA!$K$3:$K$624,"k)*",TOIMINTA!$C$3:$C$624,"Toteutunut")</f>
        <v>0</v>
      </c>
      <c r="S56" s="15">
        <f>SUMIFS(TOIMINTA!$X$3:$X$624, TOIMINTA!$K$3:$K$624,"k)*",TOIMINTA!$C$3:$C$624,"Toteutunut")</f>
        <v>0</v>
      </c>
      <c r="T56" s="4">
        <f t="shared" si="39"/>
        <v>0</v>
      </c>
      <c r="U56" s="9" t="str">
        <f t="shared" si="40"/>
        <v>k) Oma kohderyhmä C</v>
      </c>
    </row>
    <row r="57" spans="1:36" x14ac:dyDescent="0.3">
      <c r="A57" s="146" t="s">
        <v>329</v>
      </c>
      <c r="B57" s="156">
        <f>SUM(B53:B56)</f>
        <v>0</v>
      </c>
      <c r="C57" s="156">
        <f t="shared" si="23"/>
        <v>0</v>
      </c>
      <c r="D57" s="142">
        <f t="shared" ref="D57:F57" si="49">SUM(D53:D56)</f>
        <v>0</v>
      </c>
      <c r="E57" s="142">
        <f t="shared" si="49"/>
        <v>0</v>
      </c>
      <c r="F57" s="142">
        <f t="shared" si="49"/>
        <v>0</v>
      </c>
      <c r="G57" s="252">
        <f t="shared" ref="G57" si="50">SUM(G53:G56)</f>
        <v>0</v>
      </c>
      <c r="H57" s="260" t="e">
        <f t="shared" si="36"/>
        <v>#DIV/0!</v>
      </c>
      <c r="I57" s="57" t="e">
        <f t="shared" si="37"/>
        <v>#DIV/0!</v>
      </c>
      <c r="J57" s="149">
        <f t="shared" ref="J57:O57" si="51">SUM(J53:J56)</f>
        <v>0</v>
      </c>
      <c r="K57" s="57" t="e">
        <f t="shared" si="41"/>
        <v>#DIV/0!</v>
      </c>
      <c r="L57" s="149">
        <f t="shared" si="51"/>
        <v>0</v>
      </c>
      <c r="M57" s="57" t="e">
        <f t="shared" si="38"/>
        <v>#DIV/0!</v>
      </c>
      <c r="N57" s="149">
        <f t="shared" si="51"/>
        <v>0</v>
      </c>
      <c r="O57" s="149">
        <f t="shared" si="51"/>
        <v>0</v>
      </c>
      <c r="P57" s="4">
        <f t="shared" si="42"/>
        <v>0</v>
      </c>
      <c r="Q57" s="142">
        <f t="shared" ref="Q57:S57" si="52">SUM(Q53:Q56)</f>
        <v>0</v>
      </c>
      <c r="R57" s="142">
        <f t="shared" si="52"/>
        <v>0</v>
      </c>
      <c r="S57" s="142">
        <f t="shared" si="52"/>
        <v>0</v>
      </c>
      <c r="T57" s="4">
        <f t="shared" si="39"/>
        <v>0</v>
      </c>
      <c r="U57" s="9" t="str">
        <f t="shared" si="40"/>
        <v>Useille kohderyhmille ja omat kohderyhmät yht.</v>
      </c>
    </row>
    <row r="58" spans="1:36" s="30" customFormat="1" ht="14.25" customHeight="1" x14ac:dyDescent="0.3">
      <c r="A58" s="192"/>
      <c r="B58" s="166" t="s">
        <v>330</v>
      </c>
    </row>
    <row r="59" spans="1:36" ht="14.25" customHeight="1" x14ac:dyDescent="0.3">
      <c r="A59" s="8" t="str">
        <f>Muuttujat!B22</f>
        <v>a) Yksilöt</v>
      </c>
      <c r="B59" s="4">
        <f>SUMIFS(TOIMINTA!$D$3:$D$624, TOIMINTA!$L$3:$L$624,"a)*",TOIMINTA!$C$3:$C$624,"Toteutunut")</f>
        <v>0</v>
      </c>
      <c r="C59" s="15">
        <f t="shared" ref="C59:C62" si="53">D59+G59</f>
        <v>0</v>
      </c>
      <c r="D59" s="15">
        <f>SUMIFS(TOIMINTA!$W$3:$W$624, TOIMINTA!$L$3:$L$624,"a)*",TOIMINTA!$C$3:$C$624,"Toteutunut")</f>
        <v>0</v>
      </c>
      <c r="E59" s="15">
        <f>SUMIFS(TOIMINTA!$Y$3:$Y$624, TOIMINTA!$L$3:$L$624,"a)*",TOIMINTA!$C$3:$C$624,"Toteutunut")</f>
        <v>0</v>
      </c>
      <c r="F59" s="15">
        <f>SUMIFS(TOIMINTA!$Z$3:$Z$624, TOIMINTA!$L$3:$L$624,"a)*",TOIMINTA!$C$3:$C$624,"Toteutunut")</f>
        <v>0</v>
      </c>
      <c r="G59" s="15">
        <f>SUMIFS(TOIMINTA!$AA$3:$AA$624, TOIMINTA!$L$3:$L$624,"a)*",TOIMINTA!$C$3:$C$624,"Toteutunut")</f>
        <v>0</v>
      </c>
      <c r="H59" s="5" t="e">
        <f>B59/$B$2</f>
        <v>#DIV/0!</v>
      </c>
      <c r="I59" s="57" t="e">
        <f t="shared" ref="I59:I62" si="54">B59/($B$2+$J$2+$L$2)</f>
        <v>#DIV/0!</v>
      </c>
      <c r="J59" s="53">
        <f>SUMIFS(TOIMINTA!$D$3:$D$624, TOIMINTA!$L$3:$L$624,"a)*",TOIMINTA!$C$3:$C$624,"Ei osallistujia")</f>
        <v>0</v>
      </c>
      <c r="K59" s="57" t="e">
        <f>J59/($B$2+$J$2+$L$2)</f>
        <v>#DIV/0!</v>
      </c>
      <c r="L59" s="53">
        <f>SUMIFS(TOIMINTA!$D$3:$D$624, TOIMINTA!$L$3:$L$624,"a)*",TOIMINTA!$C$3:$C$624,"Peruttu")</f>
        <v>0</v>
      </c>
      <c r="M59" s="57" t="e">
        <f>L59/($B$2+$JE$2+$L$2)</f>
        <v>#DIV/0!</v>
      </c>
      <c r="N59" s="53">
        <f>SUMIFS(TOIMINTA!$S$3:$S$624, TOIMINTA!$L$3:$L$624,"a)*",TOIMINTA!$C$3:$C$624,"Toteutunut")</f>
        <v>0</v>
      </c>
      <c r="O59" s="53">
        <f>SUMIFS(TOIMINTA!$T$3:$T$624, TOIMINTA!$L$3:$L$624,"a)*",TOIMINTA!$C$3:$C$624,"Toteutunut")</f>
        <v>0</v>
      </c>
      <c r="P59" s="4">
        <f>IF(N59=0,0,N59/O59)</f>
        <v>0</v>
      </c>
      <c r="Q59" s="15">
        <f>SUMIFS(TOIMINTA!$U$3:$U$624, TOIMINTA!$L$3:$L$624,"a)*",TOIMINTA!$C$3:$C$624,"Toteutunut")</f>
        <v>0</v>
      </c>
      <c r="R59" s="15">
        <f>SUMIFS(TOIMINTA!$V$3:$V$624, TOIMINTA!$L$3:$L$624,"a)*",TOIMINTA!$C$3:$C$624,"Toteutunut")</f>
        <v>0</v>
      </c>
      <c r="S59" s="15">
        <f>SUMIFS(TOIMINTA!$X$3:$X$624, TOIMINTA!$L$3:$L$624,"a)*",TOIMINTA!$C$3:$C$624,"Toteutunut")</f>
        <v>0</v>
      </c>
      <c r="T59" s="4">
        <f>IF(S59=0,0,S59/B59)</f>
        <v>0</v>
      </c>
      <c r="U59" s="9" t="str">
        <f t="shared" ref="U59:U62" si="55">A59</f>
        <v>a) Yksilöt</v>
      </c>
      <c r="V59" s="1"/>
      <c r="W59" s="1"/>
      <c r="X59" s="1"/>
      <c r="Y59" s="1"/>
      <c r="Z59" s="1"/>
      <c r="AA59" s="1"/>
      <c r="AB59" s="1"/>
      <c r="AC59" s="1"/>
      <c r="AD59" s="1"/>
      <c r="AE59" s="1"/>
      <c r="AF59" s="1"/>
      <c r="AG59" s="1"/>
      <c r="AH59" s="1"/>
      <c r="AI59" s="1"/>
      <c r="AJ59" s="1"/>
    </row>
    <row r="60" spans="1:36" ht="14.25" customHeight="1" x14ac:dyDescent="0.3">
      <c r="A60" s="8" t="str">
        <f>Muuttujat!B23</f>
        <v>b) Perheet</v>
      </c>
      <c r="B60" s="4">
        <f>SUMIFS(TOIMINTA!$D$3:$D$624, TOIMINTA!$L$3:$L$624,"b)*",TOIMINTA!$C$3:$C$624,"Toteutunut")</f>
        <v>0</v>
      </c>
      <c r="C60" s="15">
        <f t="shared" si="53"/>
        <v>0</v>
      </c>
      <c r="D60" s="15">
        <f>SUMIFS(TOIMINTA!$W$3:$W$624, TOIMINTA!$L$3:$L$624,"b)*",TOIMINTA!$C$3:$C$624,"Toteutunut")</f>
        <v>0</v>
      </c>
      <c r="E60" s="15">
        <f>SUMIFS(TOIMINTA!$Y$3:$Y$624, TOIMINTA!$L$3:$L$624,"b)*",TOIMINTA!$C$3:$C$624,"Toteutunut")</f>
        <v>0</v>
      </c>
      <c r="F60" s="15">
        <f>SUMIFS(TOIMINTA!$Z$3:$Z$624, TOIMINTA!$L$3:$L$624,"b)*",TOIMINTA!$C$3:$C$624,"Toteutunut")</f>
        <v>0</v>
      </c>
      <c r="G60" s="15">
        <f>SUMIFS(TOIMINTA!$AA$3:$AA$624, TOIMINTA!$L$3:$L$624,"b)*",TOIMINTA!$C$3:$C$624,"Toteutunut")</f>
        <v>0</v>
      </c>
      <c r="H60" s="5" t="e">
        <f t="shared" ref="H60:H62" si="56">B60/$B$2</f>
        <v>#DIV/0!</v>
      </c>
      <c r="I60" s="57" t="e">
        <f t="shared" si="54"/>
        <v>#DIV/0!</v>
      </c>
      <c r="J60" s="53">
        <f>SUMIFS(TOIMINTA!$D$3:$D$624, TOIMINTA!$L$3:$L$624,"b)*",TOIMINTA!$C$3:$C$624,"Ei osallistujia")</f>
        <v>0</v>
      </c>
      <c r="K60" s="57" t="e">
        <f t="shared" ref="K60:K62" si="57">J60/($B$2+$J$2+$L$2)</f>
        <v>#DIV/0!</v>
      </c>
      <c r="L60" s="53">
        <f>SUMIFS(TOIMINTA!$D$3:$D$624, TOIMINTA!$L$3:$L$624,"b)*",TOIMINTA!$C$3:$C$624,"Peruttu")</f>
        <v>0</v>
      </c>
      <c r="M60" s="57" t="e">
        <f t="shared" ref="M60:M62" si="58">L60/($B$2+$JE$2+$L$2)</f>
        <v>#DIV/0!</v>
      </c>
      <c r="N60" s="53">
        <f>SUMIFS(TOIMINTA!$S$3:$S$624, TOIMINTA!$L$3:$L$624,"b)*",TOIMINTA!$C$3:$C$624,"Toteutunut")</f>
        <v>0</v>
      </c>
      <c r="O60" s="53">
        <f>SUMIFS(TOIMINTA!$T$3:$T$624, TOIMINTA!$L$3:$L$624,"b)*",TOIMINTA!$C$3:$C$624,"Toteutunut")</f>
        <v>0</v>
      </c>
      <c r="P60" s="4">
        <f t="shared" ref="P60:P62" si="59">IF(N60=0,0,N60/O60)</f>
        <v>0</v>
      </c>
      <c r="Q60" s="15">
        <f>SUMIFS(TOIMINTA!$U$3:$U$624, TOIMINTA!$L$3:$L$624,"b)*",TOIMINTA!$C$3:$C$624,"Toteutunut")</f>
        <v>0</v>
      </c>
      <c r="R60" s="15">
        <f>SUMIFS(TOIMINTA!$V$3:$V$624, TOIMINTA!$L$3:$L$624,"b)*",TOIMINTA!$C$3:$C$624,"Toteutunut")</f>
        <v>0</v>
      </c>
      <c r="S60" s="15">
        <f>SUMIFS(TOIMINTA!$X$3:$X$624, TOIMINTA!$L$3:$L$624,"b)*",TOIMINTA!$C$3:$C$624,"Toteutunut")</f>
        <v>0</v>
      </c>
      <c r="T60" s="4">
        <f t="shared" ref="T60:T62" si="60">IF(S60=0,0,S60/B60)</f>
        <v>0</v>
      </c>
      <c r="U60" s="9" t="str">
        <f t="shared" si="55"/>
        <v>b) Perheet</v>
      </c>
      <c r="V60" s="1"/>
      <c r="W60" s="1"/>
      <c r="X60" s="1"/>
      <c r="Y60" s="1"/>
      <c r="Z60" s="1"/>
      <c r="AA60" s="1"/>
      <c r="AB60" s="1"/>
      <c r="AC60" s="1"/>
      <c r="AD60" s="1"/>
      <c r="AE60" s="1"/>
      <c r="AF60" s="1"/>
      <c r="AG60" s="1"/>
      <c r="AH60" s="1"/>
      <c r="AI60" s="1"/>
      <c r="AJ60" s="1"/>
    </row>
    <row r="61" spans="1:36" ht="14.25" customHeight="1" x14ac:dyDescent="0.3">
      <c r="A61" s="8" t="str">
        <f>Muuttujat!B24</f>
        <v>c) Opetusryhmät</v>
      </c>
      <c r="B61" s="4">
        <f>SUMIFS(TOIMINTA!$D$3:$D$624, TOIMINTA!$L$3:$L$624,"c)*",TOIMINTA!$C$3:$C$624,"Toteutunut")</f>
        <v>0</v>
      </c>
      <c r="C61" s="15">
        <f t="shared" si="53"/>
        <v>0</v>
      </c>
      <c r="D61" s="15">
        <f>SUMIFS(TOIMINTA!$W$3:$W$624, TOIMINTA!$L$3:$L$624,"c)*",TOIMINTA!$C$3:$C$624,"Toteutunut")</f>
        <v>0</v>
      </c>
      <c r="E61" s="15">
        <f>SUMIFS(TOIMINTA!$Y$3:$Y$624, TOIMINTA!$L$3:$L$624,"c)*",TOIMINTA!$C$3:$C$624,"Toteutunut")</f>
        <v>0</v>
      </c>
      <c r="F61" s="15">
        <f>SUMIFS(TOIMINTA!$Z$3:$Z$624, TOIMINTA!$L$3:$L$624,"c)*",TOIMINTA!$C$3:$C$624,"Toteutunut")</f>
        <v>0</v>
      </c>
      <c r="G61" s="15">
        <f>SUMIFS(TOIMINTA!$AA$3:$AA$624, TOIMINTA!$L$3:$L$624,"c)*",TOIMINTA!$C$3:$C$624,"Toteutunut")</f>
        <v>0</v>
      </c>
      <c r="H61" s="5" t="e">
        <f t="shared" si="56"/>
        <v>#DIV/0!</v>
      </c>
      <c r="I61" s="57" t="e">
        <f t="shared" si="54"/>
        <v>#DIV/0!</v>
      </c>
      <c r="J61" s="53">
        <f>SUMIFS(TOIMINTA!$D$3:$D$624, TOIMINTA!$L$3:$L$624,"c)*",TOIMINTA!$C$3:$C$624,"Ei osallistujia")</f>
        <v>0</v>
      </c>
      <c r="K61" s="57" t="e">
        <f t="shared" si="57"/>
        <v>#DIV/0!</v>
      </c>
      <c r="L61" s="53">
        <f>SUMIFS(TOIMINTA!$D$3:$D$624, TOIMINTA!$L$3:$L$624,"c)*",TOIMINTA!$C$3:$C$624,"Peruttu")</f>
        <v>0</v>
      </c>
      <c r="M61" s="57" t="e">
        <f t="shared" si="58"/>
        <v>#DIV/0!</v>
      </c>
      <c r="N61" s="53">
        <f>SUMIFS(TOIMINTA!$S$3:$S$624, TOIMINTA!$L$3:$L$624,"c)*",TOIMINTA!$C$3:$C$624,"Toteutunut")</f>
        <v>0</v>
      </c>
      <c r="O61" s="53">
        <f>SUMIFS(TOIMINTA!$T$3:$T$624, TOIMINTA!$L$3:$L$624,"c)*",TOIMINTA!$C$3:$C$624,"Toteutunut")</f>
        <v>0</v>
      </c>
      <c r="P61" s="4">
        <f t="shared" si="59"/>
        <v>0</v>
      </c>
      <c r="Q61" s="15">
        <f>SUMIFS(TOIMINTA!$U$3:$U$624, TOIMINTA!$L$3:$L$624,"c)*",TOIMINTA!$C$3:$C$624,"Toteutunut")</f>
        <v>0</v>
      </c>
      <c r="R61" s="15">
        <f>SUMIFS(TOIMINTA!$V$3:$V$624, TOIMINTA!$L$3:$L$624,"c)*",TOIMINTA!$C$3:$C$624,"Toteutunut")</f>
        <v>0</v>
      </c>
      <c r="S61" s="15">
        <f>SUMIFS(TOIMINTA!$X$3:$X$624, TOIMINTA!$L$3:$L$624,"c)*",TOIMINTA!$C$3:$C$624,"Toteutunut")</f>
        <v>0</v>
      </c>
      <c r="T61" s="4">
        <f t="shared" si="60"/>
        <v>0</v>
      </c>
      <c r="U61" s="9" t="str">
        <f t="shared" si="55"/>
        <v>c) Opetusryhmät</v>
      </c>
      <c r="V61" s="1"/>
      <c r="W61" s="1"/>
      <c r="X61" s="1"/>
      <c r="Y61" s="1"/>
      <c r="Z61" s="1"/>
      <c r="AA61" s="1"/>
      <c r="AB61" s="1"/>
      <c r="AC61" s="1"/>
      <c r="AD61" s="1"/>
      <c r="AE61" s="1"/>
      <c r="AF61" s="1"/>
      <c r="AG61" s="1"/>
      <c r="AH61" s="1"/>
      <c r="AI61" s="1"/>
      <c r="AJ61" s="1"/>
    </row>
    <row r="62" spans="1:36" ht="14.25" customHeight="1" x14ac:dyDescent="0.3">
      <c r="A62" s="8" t="str">
        <f>Muuttujat!B25</f>
        <v>d) Muut ryhmät</v>
      </c>
      <c r="B62" s="4">
        <f>SUMIFS(TOIMINTA!$D$3:$D$624, TOIMINTA!$L$3:$L$624,"d)*",TOIMINTA!$C$3:$C$624,"Toteutunut")</f>
        <v>0</v>
      </c>
      <c r="C62" s="15">
        <f t="shared" si="53"/>
        <v>0</v>
      </c>
      <c r="D62" s="15">
        <f>SUMIFS(TOIMINTA!$W$3:$W$624, TOIMINTA!$L$3:$L$624,"d)*",TOIMINTA!$C$3:$C$624,"Toteutunut")</f>
        <v>0</v>
      </c>
      <c r="E62" s="15">
        <f>SUMIFS(TOIMINTA!$Y$3:$Y$624, TOIMINTA!$L$3:$L$624,"d)*",TOIMINTA!$C$3:$C$624,"Toteutunut")</f>
        <v>0</v>
      </c>
      <c r="F62" s="15">
        <f>SUMIFS(TOIMINTA!$Z$3:$Z$624, TOIMINTA!$L$3:$L$624,"d)*",TOIMINTA!$C$3:$C$624,"Toteutunut")</f>
        <v>0</v>
      </c>
      <c r="G62" s="15">
        <f>SUMIFS(TOIMINTA!$AA$3:$AA$624, TOIMINTA!$L$3:$L$624,"d)*",TOIMINTA!$C$3:$C$624,"Toteutunut")</f>
        <v>0</v>
      </c>
      <c r="H62" s="5" t="e">
        <f t="shared" si="56"/>
        <v>#DIV/0!</v>
      </c>
      <c r="I62" s="57" t="e">
        <f t="shared" si="54"/>
        <v>#DIV/0!</v>
      </c>
      <c r="J62" s="53">
        <f>SUMIFS(TOIMINTA!$D$3:$D$624, TOIMINTA!$L$3:$L$624,"d)*",TOIMINTA!$C$3:$C$624,"Ei osallistujia")</f>
        <v>0</v>
      </c>
      <c r="K62" s="57" t="e">
        <f t="shared" si="57"/>
        <v>#DIV/0!</v>
      </c>
      <c r="L62" s="53">
        <f>SUMIFS(TOIMINTA!$D$3:$D$624, TOIMINTA!$L$3:$L$624,"d)*",TOIMINTA!$C$3:$C$624,"Peruttu")</f>
        <v>0</v>
      </c>
      <c r="M62" s="57" t="e">
        <f t="shared" si="58"/>
        <v>#DIV/0!</v>
      </c>
      <c r="N62" s="53">
        <f>SUMIFS(TOIMINTA!$S$3:$S$624, TOIMINTA!$L$3:$L$624,"d)*",TOIMINTA!$C$3:$C$624,"Toteutunut")</f>
        <v>0</v>
      </c>
      <c r="O62" s="53">
        <f>SUMIFS(TOIMINTA!$T$3:$T$624, TOIMINTA!$L$3:$L$624,"d)*",TOIMINTA!$C$3:$C$624,"Toteutunut")</f>
        <v>0</v>
      </c>
      <c r="P62" s="4">
        <f t="shared" si="59"/>
        <v>0</v>
      </c>
      <c r="Q62" s="15">
        <f>SUMIFS(TOIMINTA!$U$3:$U$624, TOIMINTA!$L$3:$L$624,"d)*",TOIMINTA!$C$3:$C$624,"Toteutunut")</f>
        <v>0</v>
      </c>
      <c r="R62" s="15">
        <f>SUMIFS(TOIMINTA!$V$3:$V$624, TOIMINTA!$L$3:$L$624,"d)*",TOIMINTA!$C$3:$C$624,"Toteutunut")</f>
        <v>0</v>
      </c>
      <c r="S62" s="15">
        <f>SUMIFS(TOIMINTA!$X$3:$X$624, TOIMINTA!$L$3:$L$624,"d)*",TOIMINTA!$C$3:$C$624,"Toteutunut")</f>
        <v>0</v>
      </c>
      <c r="T62" s="4">
        <f t="shared" si="60"/>
        <v>0</v>
      </c>
      <c r="U62" s="9" t="str">
        <f t="shared" si="55"/>
        <v>d) Muut ryhmät</v>
      </c>
      <c r="V62" s="1"/>
      <c r="W62" s="1"/>
      <c r="X62" s="1"/>
      <c r="Y62" s="1"/>
      <c r="Z62" s="1"/>
      <c r="AA62" s="1"/>
      <c r="AB62" s="1"/>
      <c r="AC62" s="1"/>
      <c r="AD62" s="1"/>
      <c r="AE62" s="1"/>
      <c r="AF62" s="1"/>
      <c r="AG62" s="1"/>
      <c r="AH62" s="1"/>
      <c r="AI62" s="1"/>
      <c r="AJ62" s="1"/>
    </row>
    <row r="63" spans="1:36" ht="14.25" customHeight="1" x14ac:dyDescent="0.3">
      <c r="A63" s="6" t="s">
        <v>57</v>
      </c>
      <c r="B63" s="2" t="s">
        <v>331</v>
      </c>
      <c r="C63" s="2"/>
      <c r="D63" s="56"/>
      <c r="E63" s="2"/>
      <c r="F63" s="56"/>
      <c r="G63" s="2"/>
      <c r="H63" s="56"/>
      <c r="I63" s="64"/>
      <c r="J63" s="64"/>
      <c r="K63" s="2"/>
      <c r="L63" s="1"/>
      <c r="M63" s="1"/>
      <c r="N63" s="1"/>
      <c r="O63" s="1"/>
      <c r="P63" s="1"/>
      <c r="Q63" s="1"/>
      <c r="R63" s="83" t="str">
        <f t="shared" ref="R63" si="61">A63</f>
        <v>Valitse yksi</v>
      </c>
      <c r="S63" s="1"/>
      <c r="T63" s="1"/>
      <c r="U63" s="1"/>
      <c r="V63" s="1"/>
      <c r="W63" s="1"/>
      <c r="X63" s="1"/>
      <c r="Y63" s="1"/>
      <c r="Z63" s="1"/>
      <c r="AA63" s="1"/>
      <c r="AB63" s="1"/>
      <c r="AC63" s="1"/>
      <c r="AD63" s="1"/>
      <c r="AE63" s="1"/>
      <c r="AF63" s="1"/>
      <c r="AG63" s="1"/>
    </row>
    <row r="64" spans="1:36" ht="14.25" customHeight="1" x14ac:dyDescent="0.3">
      <c r="A64" s="14" t="str">
        <f>Muuttujat!C22</f>
        <v>a) Paikallinen (oma kunta)</v>
      </c>
      <c r="B64" s="4">
        <f>SUMIFS(TOIMINTA!$D$3:$D$624, TOIMINTA!$N$3:$N$624,"a)*",TOIMINTA!$C$3:$C$624,"Toteutunut")</f>
        <v>0</v>
      </c>
      <c r="C64" s="15">
        <f t="shared" ref="C64:C67" si="62">D64+G64</f>
        <v>0</v>
      </c>
      <c r="D64" s="15">
        <f>SUMIFS(TOIMINTA!$W$3:$W$624, TOIMINTA!$N$3:$N$624,"a)*",TOIMINTA!$C$3:$C$624,"Toteutunut")</f>
        <v>0</v>
      </c>
      <c r="E64" s="15">
        <f>SUMIFS(TOIMINTA!$Y$3:$Y$624, TOIMINTA!$N$3:$N$624,"a)*",TOIMINTA!$C$3:$C$624,"Toteutunut")</f>
        <v>0</v>
      </c>
      <c r="F64" s="15">
        <f>SUMIFS(TOIMINTA!$Z$3:$Z$624, TOIMINTA!$N$3:$N$624,"a)*",TOIMINTA!$C$3:$C$624,"Toteutunut")</f>
        <v>0</v>
      </c>
      <c r="G64" s="15">
        <f>SUMIFS(TOIMINTA!$AA$3:$AA$624, TOIMINTA!$N$3:$N$624,"a)*",TOIMINTA!$C$3:$C$624,"Toteutunut")</f>
        <v>0</v>
      </c>
      <c r="H64" s="5" t="e">
        <f>B64/$B$2</f>
        <v>#DIV/0!</v>
      </c>
      <c r="I64" s="57" t="e">
        <f t="shared" ref="I64:I65" si="63">B64/($B$2+$J$2+$L$2)</f>
        <v>#DIV/0!</v>
      </c>
      <c r="J64" s="53">
        <f>SUMIFS(TOIMINTA!$D$3:$D$624, TOIMINTA!$N$3:$N$624,"a)*",TOIMINTA!$C$3:$C$624,"Ei osallistujia")</f>
        <v>0</v>
      </c>
      <c r="K64" s="57" t="e">
        <f>J64/($B$2+$J$2+$L$2)</f>
        <v>#DIV/0!</v>
      </c>
      <c r="L64" s="53">
        <f>SUMIFS(TOIMINTA!$D$3:$D$624, TOIMINTA!$N$3:$N$624,"a)*",TOIMINTA!$C$3:$C$624,"Peruttu")</f>
        <v>0</v>
      </c>
      <c r="M64" s="57" t="e">
        <f>L64/($B$2+$JE$2+$L$2)</f>
        <v>#DIV/0!</v>
      </c>
      <c r="N64" s="53">
        <f>SUMIFS(TOIMINTA!$S$3:$S$624, TOIMINTA!$N$3:$N$624,"a)*",TOIMINTA!$C$3:$C$624,"Toteutunut")</f>
        <v>0</v>
      </c>
      <c r="O64" s="53">
        <f>SUMIFS(TOIMINTA!$T$3:$T$624, TOIMINTA!$N$3:$N$624,"a)*",TOIMINTA!$C$3:$C$624,"Toteutunut")</f>
        <v>0</v>
      </c>
      <c r="P64" s="4">
        <f>IF(N64=0,0,N64/O64)</f>
        <v>0</v>
      </c>
      <c r="Q64" s="15">
        <f>SUMIFS(TOIMINTA!$U$3:$U$624, TOIMINTA!$N$3:$N$624,"a)*",TOIMINTA!$C$3:$C$624,"Toteutunut")</f>
        <v>0</v>
      </c>
      <c r="R64" s="15">
        <f>SUMIFS(TOIMINTA!$V$3:$V$624, TOIMINTA!$N$3:$N$624,"a)*",TOIMINTA!$C$3:$C$624,"Toteutunut")</f>
        <v>0</v>
      </c>
      <c r="S64" s="15">
        <f>SUMIFS(TOIMINTA!$X$3:$X$624, TOIMINTA!$N$3:$N$624,"a)*",TOIMINTA!$C$3:$C$624,"Toteutunut")</f>
        <v>0</v>
      </c>
      <c r="T64" s="4">
        <f>IF(S64=0,0,S64/B64)</f>
        <v>0</v>
      </c>
      <c r="U64" s="9" t="str">
        <f>A64</f>
        <v>a) Paikallinen (oma kunta)</v>
      </c>
      <c r="V64" s="1"/>
      <c r="W64" s="1"/>
      <c r="X64" s="1"/>
      <c r="Y64" s="1"/>
      <c r="Z64" s="1"/>
      <c r="AA64" s="1"/>
      <c r="AB64" s="1"/>
      <c r="AC64" s="1"/>
      <c r="AD64" s="1"/>
      <c r="AE64" s="1"/>
      <c r="AF64" s="1"/>
      <c r="AG64" s="1"/>
      <c r="AH64" s="1"/>
      <c r="AI64" s="1"/>
      <c r="AJ64" s="1"/>
    </row>
    <row r="65" spans="1:36" ht="14.25" customHeight="1" x14ac:dyDescent="0.3">
      <c r="A65" s="14" t="str">
        <f>Muuttujat!C23</f>
        <v>b) Alueellinen</v>
      </c>
      <c r="B65" s="4">
        <f>SUMIFS(TOIMINTA!$D$3:$D$624, TOIMINTA!$N$3:$N$624,"b)*",TOIMINTA!$C$3:$C$624,"Toteutunut")</f>
        <v>0</v>
      </c>
      <c r="C65" s="15">
        <f t="shared" si="62"/>
        <v>0</v>
      </c>
      <c r="D65" s="15">
        <f>SUMIFS(TOIMINTA!$W$3:$W$624, TOIMINTA!$N$3:$N$624,"b)*",TOIMINTA!$C$3:$C$624,"Toteutunut")</f>
        <v>0</v>
      </c>
      <c r="E65" s="15">
        <f>SUMIFS(TOIMINTA!$Y$3:$Y$624, TOIMINTA!$N$3:$N$624,"b)*",TOIMINTA!$C$3:$C$624,"Toteutunut")</f>
        <v>0</v>
      </c>
      <c r="F65" s="15">
        <f>SUMIFS(TOIMINTA!$Z$3:$Z$624, TOIMINTA!$N$3:$N$624,"b)*",TOIMINTA!$C$3:$C$624,"Toteutunut")</f>
        <v>0</v>
      </c>
      <c r="G65" s="15">
        <f>SUMIFS(TOIMINTA!$AA$3:$AA$624, TOIMINTA!$N$3:$N$624,"b)*",TOIMINTA!$C$3:$C$624,"Toteutunut")</f>
        <v>0</v>
      </c>
      <c r="H65" s="5" t="e">
        <f>B65/$B$2</f>
        <v>#DIV/0!</v>
      </c>
      <c r="I65" s="57" t="e">
        <f t="shared" si="63"/>
        <v>#DIV/0!</v>
      </c>
      <c r="J65" s="53">
        <f>SUMIFS(TOIMINTA!$D$3:$D$624, TOIMINTA!$N$3:$N$624,"b)*",TOIMINTA!$C$3:$C$624,"Ei osallistujia")</f>
        <v>0</v>
      </c>
      <c r="K65" s="57" t="e">
        <f t="shared" ref="K65:K67" si="64">J65/($B$2+$J$2+$L$2)</f>
        <v>#DIV/0!</v>
      </c>
      <c r="L65" s="53">
        <f>SUMIFS(TOIMINTA!$D$3:$D$624, TOIMINTA!$N$3:$N$624,"b)*",TOIMINTA!$C$3:$C$624,"Peruttu")</f>
        <v>0</v>
      </c>
      <c r="M65" s="57" t="e">
        <f t="shared" ref="M65:M67" si="65">L65/($B$2+$JE$2+$L$2)</f>
        <v>#DIV/0!</v>
      </c>
      <c r="N65" s="53">
        <f>SUMIFS(TOIMINTA!$S$3:$S$624, TOIMINTA!$N$3:$N$624,"b)*",TOIMINTA!$C$3:$C$624,"Toteutunut")</f>
        <v>0</v>
      </c>
      <c r="O65" s="53">
        <f>SUMIFS(TOIMINTA!$T$3:$T$624, TOIMINTA!$N$3:$N$624,"b)*",TOIMINTA!$C$3:$C$624,"Toteutunut")</f>
        <v>0</v>
      </c>
      <c r="P65" s="4">
        <f t="shared" ref="P65:P67" si="66">IF(N65=0,0,N65/O65)</f>
        <v>0</v>
      </c>
      <c r="Q65" s="15">
        <f>SUMIFS(TOIMINTA!$U$3:$U$624, TOIMINTA!$N$3:$N$624,"b)*",TOIMINTA!$C$3:$C$624,"Toteutunut")</f>
        <v>0</v>
      </c>
      <c r="R65" s="15">
        <f>SUMIFS(TOIMINTA!$V$3:$V$624, TOIMINTA!$N$3:$N$624,"b)*",TOIMINTA!$C$3:$C$624,"Toteutunut")</f>
        <v>0</v>
      </c>
      <c r="S65" s="15">
        <f>SUMIFS(TOIMINTA!$X$3:$X$624, TOIMINTA!$N$3:$N$624,"b)*",TOIMINTA!$C$3:$C$624,"Toteutunut")</f>
        <v>0</v>
      </c>
      <c r="T65" s="4">
        <f>IF(S65=0,0,S65/B65)</f>
        <v>0</v>
      </c>
      <c r="U65" s="9" t="str">
        <f>A65</f>
        <v>b) Alueellinen</v>
      </c>
      <c r="V65" s="1"/>
      <c r="W65" s="1"/>
      <c r="X65" s="1"/>
      <c r="Y65" s="1"/>
      <c r="Z65" s="1"/>
      <c r="AA65" s="1"/>
      <c r="AB65" s="1"/>
      <c r="AC65" s="1"/>
      <c r="AD65" s="1"/>
      <c r="AE65" s="1"/>
      <c r="AF65" s="1"/>
      <c r="AG65" s="1"/>
      <c r="AH65" s="1"/>
      <c r="AI65" s="1"/>
      <c r="AJ65" s="1"/>
    </row>
    <row r="66" spans="1:36" ht="14.25" customHeight="1" x14ac:dyDescent="0.3">
      <c r="A66" s="14" t="str">
        <f>Muuttujat!C24</f>
        <v xml:space="preserve">c) Valtakunnallinen </v>
      </c>
      <c r="B66" s="4">
        <f>SUMIFS(TOIMINTA!$D$3:$D$624, TOIMINTA!$N$3:$N$624,"c)*",TOIMINTA!$C$3:$C$624,"Toteutunut")</f>
        <v>0</v>
      </c>
      <c r="C66" s="15">
        <f t="shared" si="62"/>
        <v>0</v>
      </c>
      <c r="D66" s="15">
        <f>SUMIFS(TOIMINTA!$W$3:$W$624, TOIMINTA!$N$3:$N$624,"c)*",TOIMINTA!$C$3:$C$624,"Toteutunut")</f>
        <v>0</v>
      </c>
      <c r="E66" s="15">
        <f>SUMIFS(TOIMINTA!$Y$3:$Y$624, TOIMINTA!$N$3:$N$624,"c)*",TOIMINTA!$C$3:$C$624,"Toteutunut")</f>
        <v>0</v>
      </c>
      <c r="F66" s="15">
        <f>SUMIFS(TOIMINTA!$Z$3:$Z$624, TOIMINTA!$N$3:$N$624,"c)*",TOIMINTA!$C$3:$C$624,"Toteutunut")</f>
        <v>0</v>
      </c>
      <c r="G66" s="15">
        <f>SUMIFS(TOIMINTA!$AA$3:$AA$624, TOIMINTA!$N$3:$N$624,"c)*",TOIMINTA!$C$3:$C$624,"Toteutunut")</f>
        <v>0</v>
      </c>
      <c r="H66" s="5" t="e">
        <f>B66/$B$2</f>
        <v>#DIV/0!</v>
      </c>
      <c r="I66" s="57" t="e">
        <f>B66/($B$2+$J$2+$L$2)</f>
        <v>#DIV/0!</v>
      </c>
      <c r="J66" s="53">
        <f>SUMIFS(TOIMINTA!$D$3:$D$624, TOIMINTA!$N$3:$N$624,"c)*",TOIMINTA!$C$3:$C$624,"Ei osallistujia")</f>
        <v>0</v>
      </c>
      <c r="K66" s="57" t="e">
        <f t="shared" si="64"/>
        <v>#DIV/0!</v>
      </c>
      <c r="L66" s="53">
        <f>SUMIFS(TOIMINTA!$D$3:$D$624, TOIMINTA!$N$3:$N$624,"c)*",TOIMINTA!$C$3:$C$624,"Peruttu")</f>
        <v>0</v>
      </c>
      <c r="M66" s="57" t="e">
        <f t="shared" si="65"/>
        <v>#DIV/0!</v>
      </c>
      <c r="N66" s="53">
        <f>SUMIFS(TOIMINTA!$S$3:$S$624, TOIMINTA!$N$3:$N$624,"c)*",TOIMINTA!$C$3:$C$624,"Toteutunut")</f>
        <v>0</v>
      </c>
      <c r="O66" s="53">
        <f>SUMIFS(TOIMINTA!$T$3:$T$624, TOIMINTA!$N$3:$N$624,"c)*",TOIMINTA!$C$3:$C$624,"Toteutunut")</f>
        <v>0</v>
      </c>
      <c r="P66" s="4">
        <f t="shared" si="66"/>
        <v>0</v>
      </c>
      <c r="Q66" s="15">
        <f>SUMIFS(TOIMINTA!$U$3:$U$624, TOIMINTA!$N$3:$N$624,"c)*",TOIMINTA!$C$3:$C$624,"Toteutunut")</f>
        <v>0</v>
      </c>
      <c r="R66" s="15">
        <f>SUMIFS(TOIMINTA!$V$3:$V$624, TOIMINTA!$N$3:$N$624,"c)*",TOIMINTA!$C$3:$C$624,"Toteutunut")</f>
        <v>0</v>
      </c>
      <c r="S66" s="15">
        <f>SUMIFS(TOIMINTA!$X$3:$X$624, TOIMINTA!$N$3:$N$624,"c)*",TOIMINTA!$C$3:$C$624,"Toteutunut")</f>
        <v>0</v>
      </c>
      <c r="T66" s="4">
        <f>IF(S66=0,0,S66/B66)</f>
        <v>0</v>
      </c>
      <c r="U66" s="9" t="str">
        <f>A66</f>
        <v xml:space="preserve">c) Valtakunnallinen </v>
      </c>
      <c r="V66" s="1"/>
      <c r="W66" s="1"/>
      <c r="X66" s="1"/>
      <c r="Y66" s="1"/>
      <c r="Z66" s="1"/>
      <c r="AA66" s="1"/>
      <c r="AB66" s="1"/>
      <c r="AC66" s="1"/>
      <c r="AD66" s="1"/>
      <c r="AE66" s="1"/>
      <c r="AF66" s="1"/>
      <c r="AG66" s="1"/>
      <c r="AH66" s="1"/>
      <c r="AI66" s="1"/>
      <c r="AJ66" s="1"/>
    </row>
    <row r="67" spans="1:36" ht="14.25" customHeight="1" x14ac:dyDescent="0.3">
      <c r="A67" s="14" t="str">
        <f>Muuttujat!C25</f>
        <v>d) Kansainvälinen</v>
      </c>
      <c r="B67" s="4">
        <f>SUMIFS(TOIMINTA!$D$3:$D$624, TOIMINTA!$N$3:$N$624,"d)*",TOIMINTA!$C$3:$C$624,"Toteutunut")</f>
        <v>0</v>
      </c>
      <c r="C67" s="15">
        <f t="shared" si="62"/>
        <v>0</v>
      </c>
      <c r="D67" s="15">
        <f>SUMIFS(TOIMINTA!$W$3:$W$624, TOIMINTA!$N$3:$N$624,"d)*",TOIMINTA!$C$3:$C$624,"Toteutunut")</f>
        <v>0</v>
      </c>
      <c r="E67" s="15">
        <f>SUMIFS(TOIMINTA!$Y$3:$Y$624, TOIMINTA!$N$3:$N$624,"d)*",TOIMINTA!$C$3:$C$624,"Toteutunut")</f>
        <v>0</v>
      </c>
      <c r="F67" s="15">
        <f>SUMIFS(TOIMINTA!$Z$3:$Z$624, TOIMINTA!$N$3:$N$624,"d)*",TOIMINTA!$C$3:$C$624,"Toteutunut")</f>
        <v>0</v>
      </c>
      <c r="G67" s="15">
        <f>SUMIFS(TOIMINTA!$AA$3:$AA$624, TOIMINTA!$N$3:$N$624,"d)*",TOIMINTA!$C$3:$C$624,"Toteutunut")</f>
        <v>0</v>
      </c>
      <c r="H67" s="5" t="e">
        <f>B67/$B$2</f>
        <v>#DIV/0!</v>
      </c>
      <c r="I67" s="57" t="e">
        <f>B67/($B$2+$J$2+$L$2)</f>
        <v>#DIV/0!</v>
      </c>
      <c r="J67" s="53">
        <f>SUMIFS(TOIMINTA!$D$3:$D$624, TOIMINTA!$N$3:$N$624,"d)*",TOIMINTA!$C$3:$C$624,"Ei osallistujia")</f>
        <v>0</v>
      </c>
      <c r="K67" s="57" t="e">
        <f t="shared" si="64"/>
        <v>#DIV/0!</v>
      </c>
      <c r="L67" s="53">
        <f>SUMIFS(TOIMINTA!$D$3:$D$624, TOIMINTA!$N$3:$N$624,"d)*",TOIMINTA!$C$3:$C$624,"Peruttu")</f>
        <v>0</v>
      </c>
      <c r="M67" s="57" t="e">
        <f t="shared" si="65"/>
        <v>#DIV/0!</v>
      </c>
      <c r="N67" s="53">
        <f>SUMIFS(TOIMINTA!$S$3:$S$624, TOIMINTA!$N$3:$N$624,"d)*",TOIMINTA!$C$3:$C$624,"Toteutunut")</f>
        <v>0</v>
      </c>
      <c r="O67" s="53">
        <f>SUMIFS(TOIMINTA!$T$3:$T$624, TOIMINTA!$N$3:$N$624,"d)*",TOIMINTA!$C$3:$C$624,"Toteutunut")</f>
        <v>0</v>
      </c>
      <c r="P67" s="4">
        <f t="shared" si="66"/>
        <v>0</v>
      </c>
      <c r="Q67" s="15">
        <f>SUMIFS(TOIMINTA!$U$3:$U$624, TOIMINTA!$N$3:$N$624,"d)*",TOIMINTA!$C$3:$C$624,"Toteutunut")</f>
        <v>0</v>
      </c>
      <c r="R67" s="15">
        <f>SUMIFS(TOIMINTA!$V$3:$V$624, TOIMINTA!$N$3:$N$624,"d)*",TOIMINTA!$C$3:$C$624,"Toteutunut")</f>
        <v>0</v>
      </c>
      <c r="S67" s="15">
        <f>SUMIFS(TOIMINTA!$X$3:$X$624, TOIMINTA!$N$3:$N$624,"d)*",TOIMINTA!$C$3:$C$624,"Toteutunut")</f>
        <v>0</v>
      </c>
      <c r="T67" s="4">
        <f>IF(S67=0,0,S67/B67)</f>
        <v>0</v>
      </c>
      <c r="U67" s="9" t="str">
        <f>A67</f>
        <v>d) Kansainvälinen</v>
      </c>
      <c r="V67" s="1"/>
      <c r="W67" s="1"/>
      <c r="X67" s="1"/>
      <c r="Y67" s="1"/>
      <c r="Z67" s="1"/>
      <c r="AA67" s="1"/>
      <c r="AB67" s="1"/>
      <c r="AC67" s="1"/>
      <c r="AD67" s="1"/>
      <c r="AE67" s="1"/>
      <c r="AF67" s="1"/>
      <c r="AG67" s="1"/>
      <c r="AH67" s="1"/>
      <c r="AI67" s="1"/>
      <c r="AJ67" s="1"/>
    </row>
    <row r="68" spans="1:36" ht="14.25" customHeight="1" x14ac:dyDescent="0.3">
      <c r="A68" s="6" t="s">
        <v>57</v>
      </c>
      <c r="B68" s="2" t="s">
        <v>332</v>
      </c>
      <c r="C68" s="1"/>
      <c r="D68" s="63"/>
      <c r="E68" s="2"/>
      <c r="F68" s="56"/>
      <c r="G68" s="255"/>
      <c r="H68" s="265"/>
      <c r="I68" s="64"/>
      <c r="J68" s="64"/>
      <c r="K68" s="1"/>
      <c r="L68" s="1"/>
      <c r="M68" s="1"/>
      <c r="N68" s="1"/>
      <c r="O68" s="1"/>
      <c r="P68" s="1"/>
      <c r="Q68" s="1"/>
      <c r="R68" s="83" t="str">
        <f t="shared" ref="R68" si="67">A68</f>
        <v>Valitse yksi</v>
      </c>
      <c r="S68" s="1"/>
      <c r="T68" s="1"/>
      <c r="U68" s="1"/>
      <c r="V68" s="1"/>
      <c r="W68" s="1"/>
      <c r="X68" s="1"/>
      <c r="Y68" s="1"/>
      <c r="Z68" s="1"/>
      <c r="AA68" s="1"/>
      <c r="AB68" s="1"/>
      <c r="AC68" s="1"/>
      <c r="AD68" s="1"/>
      <c r="AE68" s="1"/>
      <c r="AF68" s="1"/>
      <c r="AG68" s="1"/>
    </row>
    <row r="69" spans="1:36" ht="14.25" customHeight="1" x14ac:dyDescent="0.3">
      <c r="A69" s="8" t="str">
        <f>Muuttujat!D22</f>
        <v>a) Avustus lastenkulttuurikeskuksille (OKM)</v>
      </c>
      <c r="B69" s="4">
        <f>SUMIFS(TOIMINTA!$D$3:$D$624, TOIMINTA!$AB$3:$AB$624,"a)*",TOIMINTA!$C$3:$C$624,"Toteutunut")</f>
        <v>0</v>
      </c>
      <c r="C69" s="15">
        <f t="shared" ref="C69:C77" si="68">D69+G69</f>
        <v>0</v>
      </c>
      <c r="D69" s="15">
        <f>SUMIFS(TOIMINTA!$W$3:$W$624, TOIMINTA!$AB$3:$AB$624,"a)*",TOIMINTA!$C$3:$C$624,"Toteutunut")</f>
        <v>0</v>
      </c>
      <c r="E69" s="15">
        <f>SUMIFS(TOIMINTA!$Y$3:$Y$624, TOIMINTA!$AB$3:$AB$624,"a)*",TOIMINTA!$C$3:$C$624,"Toteutunut")</f>
        <v>0</v>
      </c>
      <c r="F69" s="15">
        <f>SUMIFS(TOIMINTA!$Z$3:$Z$624, TOIMINTA!$AB$3:$AB$624,"a)*",TOIMINTA!$C$3:$C$624,"Toteutunut")</f>
        <v>0</v>
      </c>
      <c r="G69" s="248">
        <f>SUMIFS(TOIMINTA!$AA$3:$AA$624, TOIMINTA!$AB$3:$AB$624,"a)*",TOIMINTA!$C$3:$C$624,"Toteutunut")</f>
        <v>0</v>
      </c>
      <c r="H69" s="260" t="e">
        <f t="shared" ref="H69:H77" si="69">B69/$B$2</f>
        <v>#DIV/0!</v>
      </c>
      <c r="I69" s="57" t="e">
        <f>B69/($B$2+$J$2+$L$2)</f>
        <v>#DIV/0!</v>
      </c>
      <c r="J69" s="53">
        <f>SUMIFS(TOIMINTA!$D$3:$D$624, TOIMINTA!$AB$3:$AB$624,"a)*",TOIMINTA!$C$3:$C$624,"Ei osallistujia")</f>
        <v>0</v>
      </c>
      <c r="K69" s="57" t="e">
        <f>J69/($B$2+$J$2+$L$2)</f>
        <v>#DIV/0!</v>
      </c>
      <c r="L69" s="53">
        <f>SUMIFS(TOIMINTA!$D$3:$D$624, TOIMINTA!$AB$3:$AB$624,"a)*",TOIMINTA!$C$3:$C$624,"Peruttu")</f>
        <v>0</v>
      </c>
      <c r="M69" s="57" t="e">
        <f>L69/($B$2+$J$2+$L$2)</f>
        <v>#DIV/0!</v>
      </c>
      <c r="N69" s="53">
        <f>SUMIFS(TOIMINTA!$S$3:$S$624, TOIMINTA!$AB$3:$AB$624,"a)*",TOIMINTA!$C$3:$C$624,"Toteutunut")</f>
        <v>0</v>
      </c>
      <c r="O69" s="53">
        <f>SUMIFS(TOIMINTA!$T$3:$T$624, TOIMINTA!$AB$3:$AB$624,"a)*",TOIMINTA!$C$3:$C$624,"Toteutunut")</f>
        <v>0</v>
      </c>
      <c r="P69" s="4">
        <f t="shared" ref="P69:P77" si="70">IF(N69=0,0,N69/O69)</f>
        <v>0</v>
      </c>
      <c r="Q69" s="15">
        <f>SUMIFS(TOIMINTA!$U$3:$U$624, TOIMINTA!$AB$3:$AB$624,"a)*",TOIMINTA!$C$3:$C$624,"Toteutunut")</f>
        <v>0</v>
      </c>
      <c r="R69" s="15">
        <f>SUMIFS(TOIMINTA!$V$3:$V$624, TOIMINTA!$AB$3:$AB$624,"a)*",TOIMINTA!$C$3:$C$624,"Toteutunut")</f>
        <v>0</v>
      </c>
      <c r="S69" s="15">
        <f>SUMIFS(TOIMINTA!$X$3:$X$624, TOIMINTA!$AB$3:$AB$624,"a)*",TOIMINTA!$C$3:$C$624,"Toteutunut")</f>
        <v>0</v>
      </c>
      <c r="T69" s="4">
        <f t="shared" ref="T69:T77" si="71">IF(S69=0,0,S69/B69)</f>
        <v>0</v>
      </c>
      <c r="U69" s="9" t="str">
        <f t="shared" ref="U69:U77" si="72">A69</f>
        <v>a) Avustus lastenkulttuurikeskuksille (OKM)</v>
      </c>
      <c r="V69" s="1"/>
      <c r="W69" s="1"/>
      <c r="X69" s="1"/>
      <c r="Y69" s="1"/>
      <c r="Z69" s="1"/>
      <c r="AA69" s="1"/>
      <c r="AB69" s="1"/>
      <c r="AC69" s="1"/>
      <c r="AD69" s="1"/>
      <c r="AE69" s="1"/>
      <c r="AF69" s="1"/>
      <c r="AG69" s="1"/>
      <c r="AH69" s="1"/>
      <c r="AI69" s="1"/>
      <c r="AJ69" s="1"/>
    </row>
    <row r="70" spans="1:36" ht="14.25" customHeight="1" x14ac:dyDescent="0.3">
      <c r="A70" s="8" t="str">
        <f>Muuttujat!D23</f>
        <v>b) Pelkkä omarahoitus</v>
      </c>
      <c r="B70" s="4">
        <f>SUMIFS(TOIMINTA!$D$3:$D$624, TOIMINTA!$AB$3:$AB$624,"b)*",TOIMINTA!$C$3:$C$624,"Toteutunut")</f>
        <v>0</v>
      </c>
      <c r="C70" s="15">
        <f t="shared" si="68"/>
        <v>0</v>
      </c>
      <c r="D70" s="15">
        <f>SUMIFS(TOIMINTA!$W$3:$W$624, TOIMINTA!$AB$3:$AB$624,"b)*",TOIMINTA!$C$3:$C$624,"Toteutunut")</f>
        <v>0</v>
      </c>
      <c r="E70" s="15">
        <f>SUMIFS(TOIMINTA!$Y$3:$Y$624, TOIMINTA!$AB$3:$AB$624,"b)*",TOIMINTA!$C$3:$C$624,"Toteutunut")</f>
        <v>0</v>
      </c>
      <c r="F70" s="15">
        <f>SUMIFS(TOIMINTA!$Z$3:$Z$624, TOIMINTA!$AB$3:$AB$624,"b)*",TOIMINTA!$C$3:$C$624,"Toteutunut")</f>
        <v>0</v>
      </c>
      <c r="G70" s="248">
        <f>SUMIFS(TOIMINTA!$AA$3:$AA$624, TOIMINTA!$AB$3:$AB$624,"b)*",TOIMINTA!$C$3:$C$624,"Toteutunut")</f>
        <v>0</v>
      </c>
      <c r="H70" s="260" t="e">
        <f t="shared" si="69"/>
        <v>#DIV/0!</v>
      </c>
      <c r="I70" s="57" t="e">
        <f t="shared" ref="I70:I77" si="73">B70/($B$2+$J$2+$L$2)</f>
        <v>#DIV/0!</v>
      </c>
      <c r="J70" s="53">
        <f>SUMIFS(TOIMINTA!$D$3:$D$624, TOIMINTA!$AB$3:$AB$624,"b)*",TOIMINTA!$C$3:$C$624,"Ei osallistujia")</f>
        <v>0</v>
      </c>
      <c r="K70" s="57" t="e">
        <f t="shared" ref="K70:K77" si="74">J70/($B$2+$J$2+$L$2)</f>
        <v>#DIV/0!</v>
      </c>
      <c r="L70" s="53">
        <f>SUMIFS(TOIMINTA!$D$3:$D$624, TOIMINTA!$AB$3:$AB$624,"b)*",TOIMINTA!$C$3:$C$624,"Peruttu")</f>
        <v>0</v>
      </c>
      <c r="M70" s="57" t="e">
        <f t="shared" ref="M70:M77" si="75">L70/($B$2+$J$2+$L$2)</f>
        <v>#DIV/0!</v>
      </c>
      <c r="N70" s="53">
        <f>SUMIFS(TOIMINTA!$S$3:$S$624, TOIMINTA!$AB$3:$AB$624,"b)*",TOIMINTA!$C$3:$C$624,"Toteutunut")</f>
        <v>0</v>
      </c>
      <c r="O70" s="53">
        <f>SUMIFS(TOIMINTA!$T$3:$T$624, TOIMINTA!$AB$3:$AB$624,"b)*",TOIMINTA!$C$3:$C$624,"Toteutunut")</f>
        <v>0</v>
      </c>
      <c r="P70" s="4">
        <f t="shared" si="70"/>
        <v>0</v>
      </c>
      <c r="Q70" s="15">
        <f>SUMIFS(TOIMINTA!$U$3:$U$624, TOIMINTA!$AB$3:$AB$624,"b)*",TOIMINTA!$C$3:$C$624,"Toteutunut")</f>
        <v>0</v>
      </c>
      <c r="R70" s="15">
        <f>SUMIFS(TOIMINTA!$V$3:$V$624, TOIMINTA!$AB$3:$AB$624,"b)*",TOIMINTA!$C$3:$C$624,"Toteutunut")</f>
        <v>0</v>
      </c>
      <c r="S70" s="15">
        <f>SUMIFS(TOIMINTA!$X$3:$X$624, TOIMINTA!$AB$3:$AB$624,"b)*",TOIMINTA!$C$3:$C$624,"Toteutunut")</f>
        <v>0</v>
      </c>
      <c r="T70" s="4">
        <f t="shared" si="71"/>
        <v>0</v>
      </c>
      <c r="U70" s="9" t="str">
        <f t="shared" si="72"/>
        <v>b) Pelkkä omarahoitus</v>
      </c>
      <c r="V70" s="1"/>
      <c r="W70" s="1"/>
      <c r="X70" s="1"/>
      <c r="Y70" s="1"/>
      <c r="Z70" s="1"/>
      <c r="AA70" s="1"/>
      <c r="AB70" s="1"/>
      <c r="AC70" s="1"/>
      <c r="AD70" s="1"/>
      <c r="AE70" s="1"/>
      <c r="AF70" s="1"/>
      <c r="AG70" s="1"/>
      <c r="AH70" s="1"/>
      <c r="AI70" s="1"/>
      <c r="AJ70" s="1"/>
    </row>
    <row r="71" spans="1:36" ht="14.25" customHeight="1" x14ac:dyDescent="0.3">
      <c r="A71" s="8" t="str">
        <f>Muuttujat!D24</f>
        <v>c) Harrastamisen Suomen malli</v>
      </c>
      <c r="B71" s="4">
        <f>SUMIFS(TOIMINTA!$D$3:$D$624, TOIMINTA!$AB$3:$AB$624,"c)*",TOIMINTA!$C$3:$C$624,"Toteutunut")</f>
        <v>0</v>
      </c>
      <c r="C71" s="15">
        <f t="shared" si="68"/>
        <v>0</v>
      </c>
      <c r="D71" s="15">
        <f>SUMIFS(TOIMINTA!$W$3:$W$624, TOIMINTA!$AB$3:$AB$624,"c)*",TOIMINTA!$C$3:$C$624,"Toteutunut")</f>
        <v>0</v>
      </c>
      <c r="E71" s="15">
        <f>SUMIFS(TOIMINTA!$Y$3:$Y$624, TOIMINTA!$AB$3:$AB$624,"c)*",TOIMINTA!$C$3:$C$624,"Toteutunut")</f>
        <v>0</v>
      </c>
      <c r="F71" s="15">
        <f>SUMIFS(TOIMINTA!$Z$3:$Z$624, TOIMINTA!$AB$3:$AB$624,"c)*",TOIMINTA!$C$3:$C$624,"Toteutunut")</f>
        <v>0</v>
      </c>
      <c r="G71" s="248">
        <f>SUMIFS(TOIMINTA!$AA$3:$AA$624, TOIMINTA!$AB$3:$AB$624,"c)*",TOIMINTA!$C$3:$C$624,"Toteutunut")</f>
        <v>0</v>
      </c>
      <c r="H71" s="260" t="e">
        <f t="shared" si="69"/>
        <v>#DIV/0!</v>
      </c>
      <c r="I71" s="57" t="e">
        <f t="shared" si="73"/>
        <v>#DIV/0!</v>
      </c>
      <c r="J71" s="53">
        <f>SUMIFS(TOIMINTA!$D$3:$D$624, TOIMINTA!$AB$3:$AB$624,"c)*",TOIMINTA!$C$3:$C$624,"Ei osallistujia")</f>
        <v>0</v>
      </c>
      <c r="K71" s="57" t="e">
        <f t="shared" si="74"/>
        <v>#DIV/0!</v>
      </c>
      <c r="L71" s="53">
        <f>SUMIFS(TOIMINTA!$D$3:$D$624, TOIMINTA!$AB$3:$AB$624,"c)*",TOIMINTA!$C$3:$C$624,"Peruttu")</f>
        <v>0</v>
      </c>
      <c r="M71" s="57" t="e">
        <f t="shared" si="75"/>
        <v>#DIV/0!</v>
      </c>
      <c r="N71" s="53">
        <f>SUMIFS(TOIMINTA!$S$3:$S$624, TOIMINTA!$AB$3:$AB$624,"c)*",TOIMINTA!$C$3:$C$624,"Toteutunut")</f>
        <v>0</v>
      </c>
      <c r="O71" s="53">
        <f>SUMIFS(TOIMINTA!$T$3:$T$624, TOIMINTA!$AB$3:$AB$624,"c)*",TOIMINTA!$C$3:$C$624,"Toteutunut")</f>
        <v>0</v>
      </c>
      <c r="P71" s="4">
        <f t="shared" si="70"/>
        <v>0</v>
      </c>
      <c r="Q71" s="15">
        <f>SUMIFS(TOIMINTA!$U$3:$U$624, TOIMINTA!$AB$3:$AB$624,"c)*",TOIMINTA!$C$3:$C$624,"Toteutunut")</f>
        <v>0</v>
      </c>
      <c r="R71" s="15">
        <f>SUMIFS(TOIMINTA!$V$3:$V$624, TOIMINTA!$AB$3:$AB$624,"c)*",TOIMINTA!$C$3:$C$624,"Toteutunut")</f>
        <v>0</v>
      </c>
      <c r="S71" s="15">
        <f>SUMIFS(TOIMINTA!$X$3:$X$624, TOIMINTA!$AB$3:$AB$624,"c)*",TOIMINTA!$C$3:$C$624,"Toteutunut")</f>
        <v>0</v>
      </c>
      <c r="T71" s="4">
        <f t="shared" si="71"/>
        <v>0</v>
      </c>
      <c r="U71" s="9" t="str">
        <f t="shared" si="72"/>
        <v>c) Harrastamisen Suomen malli</v>
      </c>
      <c r="V71" s="1"/>
      <c r="W71" s="1"/>
      <c r="X71" s="1"/>
      <c r="Y71" s="1"/>
      <c r="Z71" s="1"/>
      <c r="AA71" s="1"/>
      <c r="AB71" s="1"/>
      <c r="AC71" s="1"/>
      <c r="AD71" s="1"/>
      <c r="AE71" s="1"/>
      <c r="AF71" s="1"/>
      <c r="AG71" s="1"/>
      <c r="AH71" s="1"/>
      <c r="AI71" s="1"/>
      <c r="AJ71" s="1"/>
    </row>
    <row r="72" spans="1:36" ht="14.25" customHeight="1" x14ac:dyDescent="0.3">
      <c r="A72" s="8" t="str">
        <f>Muuttujat!D25</f>
        <v>d) Myyty palvelu</v>
      </c>
      <c r="B72" s="4">
        <f>SUMIFS(TOIMINTA!$D$3:$D$624, TOIMINTA!$AB$3:$AB$624,"d)*",TOIMINTA!$C$3:$C$624,"Toteutunut")</f>
        <v>0</v>
      </c>
      <c r="C72" s="15">
        <f t="shared" si="68"/>
        <v>0</v>
      </c>
      <c r="D72" s="15">
        <f>SUMIFS(TOIMINTA!$W$3:$W$624, TOIMINTA!$AB$3:$AB$624,"d)*",TOIMINTA!$C$3:$C$624,"Toteutunut")</f>
        <v>0</v>
      </c>
      <c r="E72" s="15">
        <f>SUMIFS(TOIMINTA!$Y$3:$Y$624, TOIMINTA!$AB$3:$AB$624,"d)*",TOIMINTA!$C$3:$C$624,"Toteutunut")</f>
        <v>0</v>
      </c>
      <c r="F72" s="15">
        <f>SUMIFS(TOIMINTA!$Z$3:$Z$624, TOIMINTA!$AB$3:$AB$624,"d)*",TOIMINTA!$C$3:$C$624,"Toteutunut")</f>
        <v>0</v>
      </c>
      <c r="G72" s="248">
        <f>SUMIFS(TOIMINTA!$AA$3:$AA$624, TOIMINTA!$AB$3:$AB$624,"d)*",TOIMINTA!$C$3:$C$624,"Toteutunut")</f>
        <v>0</v>
      </c>
      <c r="H72" s="260" t="e">
        <f t="shared" si="69"/>
        <v>#DIV/0!</v>
      </c>
      <c r="I72" s="57" t="e">
        <f t="shared" si="73"/>
        <v>#DIV/0!</v>
      </c>
      <c r="J72" s="53">
        <f>SUMIFS(TOIMINTA!$D$3:$D$624, TOIMINTA!$AB$3:$AB$624,"d)*",TOIMINTA!$C$3:$C$624,"Ei osallistujia")</f>
        <v>0</v>
      </c>
      <c r="K72" s="57" t="e">
        <f t="shared" si="74"/>
        <v>#DIV/0!</v>
      </c>
      <c r="L72" s="53">
        <f>SUMIFS(TOIMINTA!$D$3:$D$624, TOIMINTA!$AB$3:$AB$624,"d)*",TOIMINTA!$C$3:$C$624,"Peruttu")</f>
        <v>0</v>
      </c>
      <c r="M72" s="57" t="e">
        <f t="shared" si="75"/>
        <v>#DIV/0!</v>
      </c>
      <c r="N72" s="53">
        <f>SUMIFS(TOIMINTA!$S$3:$S$624, TOIMINTA!$AB$3:$AB$624,"d)*",TOIMINTA!$C$3:$C$624,"Toteutunut")</f>
        <v>0</v>
      </c>
      <c r="O72" s="53">
        <f>SUMIFS(TOIMINTA!$T$3:$T$624, TOIMINTA!$AB$3:$AB$624,"d)*",TOIMINTA!$C$3:$C$624,"Toteutunut")</f>
        <v>0</v>
      </c>
      <c r="P72" s="4">
        <f t="shared" si="70"/>
        <v>0</v>
      </c>
      <c r="Q72" s="15">
        <f>SUMIFS(TOIMINTA!$U$3:$U$624, TOIMINTA!$AB$3:$AB$624,"d)*",TOIMINTA!$C$3:$C$624,"Toteutunut")</f>
        <v>0</v>
      </c>
      <c r="R72" s="15">
        <f>SUMIFS(TOIMINTA!$V$3:$V$624, TOIMINTA!$AB$3:$AB$624,"d)*",TOIMINTA!$C$3:$C$624,"Toteutunut")</f>
        <v>0</v>
      </c>
      <c r="S72" s="15">
        <f>SUMIFS(TOIMINTA!$X$3:$X$624, TOIMINTA!$AB$3:$AB$624,"d)*",TOIMINTA!$C$3:$C$624,"Toteutunut")</f>
        <v>0</v>
      </c>
      <c r="T72" s="4">
        <f t="shared" si="71"/>
        <v>0</v>
      </c>
      <c r="U72" s="9" t="str">
        <f t="shared" si="72"/>
        <v>d) Myyty palvelu</v>
      </c>
      <c r="V72" s="1"/>
      <c r="W72" s="1"/>
      <c r="X72" s="1"/>
      <c r="Y72" s="1"/>
      <c r="Z72" s="1"/>
      <c r="AA72" s="1"/>
      <c r="AB72" s="1"/>
      <c r="AC72" s="1"/>
      <c r="AD72" s="1"/>
      <c r="AE72" s="1"/>
      <c r="AF72" s="1"/>
      <c r="AG72" s="1"/>
      <c r="AH72" s="1"/>
      <c r="AI72" s="1"/>
      <c r="AJ72" s="1"/>
    </row>
    <row r="73" spans="1:36" ht="14.25" customHeight="1" x14ac:dyDescent="0.3">
      <c r="A73" s="8" t="str">
        <f>Muuttujat!D26</f>
        <v>e) RAHOITUS A</v>
      </c>
      <c r="B73" s="4">
        <f>SUMIFS(TOIMINTA!$D$3:$D$624, TOIMINTA!$AB$3:$AB$624,"e)*",TOIMINTA!$C$3:$C$624,"Toteutunut")</f>
        <v>0</v>
      </c>
      <c r="C73" s="15">
        <f t="shared" si="68"/>
        <v>0</v>
      </c>
      <c r="D73" s="15">
        <f>SUMIFS(TOIMINTA!$W$3:$W$624, TOIMINTA!$AB$3:$AB$624,"e)*",TOIMINTA!$C$3:$C$624,"Toteutunut")</f>
        <v>0</v>
      </c>
      <c r="E73" s="15">
        <f>SUMIFS(TOIMINTA!$Y$3:$Y$624, TOIMINTA!$AB$3:$AB$624,"e)*",TOIMINTA!$C$3:$C$624,"Toteutunut")</f>
        <v>0</v>
      </c>
      <c r="F73" s="15">
        <f>SUMIFS(TOIMINTA!$Z$3:$Z$624, TOIMINTA!$AB$3:$AB$624,"e)*",TOIMINTA!$C$3:$C$624,"Toteutunut")</f>
        <v>0</v>
      </c>
      <c r="G73" s="248">
        <f>SUMIFS(TOIMINTA!$AA$3:$AA$624, TOIMINTA!$AB$3:$AB$624,"e)*",TOIMINTA!$C$3:$C$624,"Toteutunut")</f>
        <v>0</v>
      </c>
      <c r="H73" s="260" t="e">
        <f t="shared" si="69"/>
        <v>#DIV/0!</v>
      </c>
      <c r="I73" s="57" t="e">
        <f t="shared" si="73"/>
        <v>#DIV/0!</v>
      </c>
      <c r="J73" s="53">
        <f>SUMIFS(TOIMINTA!$D$3:$D$624, TOIMINTA!$AB$3:$AB$624,"e)*",TOIMINTA!$C$3:$C$624,"Ei osallistujia")</f>
        <v>0</v>
      </c>
      <c r="K73" s="57" t="e">
        <f t="shared" si="74"/>
        <v>#DIV/0!</v>
      </c>
      <c r="L73" s="53">
        <f>SUMIFS(TOIMINTA!$D$3:$D$624, TOIMINTA!$AB$3:$AB$624,"e)*",TOIMINTA!$C$3:$C$624,"Peruttu")</f>
        <v>0</v>
      </c>
      <c r="M73" s="57" t="e">
        <f t="shared" si="75"/>
        <v>#DIV/0!</v>
      </c>
      <c r="N73" s="53">
        <f>SUMIFS(TOIMINTA!$S$3:$S$624, TOIMINTA!$AB$3:$AB$624,"e)*",TOIMINTA!$C$3:$C$624,"Toteutunut")</f>
        <v>0</v>
      </c>
      <c r="O73" s="53">
        <f>SUMIFS(TOIMINTA!$T$3:$T$624, TOIMINTA!$AB$3:$AB$624,"e)*",TOIMINTA!$C$3:$C$624,"Toteutunut")</f>
        <v>0</v>
      </c>
      <c r="P73" s="4">
        <f t="shared" si="70"/>
        <v>0</v>
      </c>
      <c r="Q73" s="15">
        <f>SUMIFS(TOIMINTA!$U$3:$U$624, TOIMINTA!$AB$3:$AB$624,"e)*",TOIMINTA!$C$3:$C$624,"Toteutunut")</f>
        <v>0</v>
      </c>
      <c r="R73" s="15">
        <f>SUMIFS(TOIMINTA!$V$3:$V$624, TOIMINTA!$AB$3:$AB$624,"e)*",TOIMINTA!$C$3:$C$624,"Toteutunut")</f>
        <v>0</v>
      </c>
      <c r="S73" s="15">
        <f>SUMIFS(TOIMINTA!$X$3:$X$624, TOIMINTA!$AB$3:$AB$624,"e)*",TOIMINTA!$C$3:$C$624,"Toteutunut")</f>
        <v>0</v>
      </c>
      <c r="T73" s="4">
        <f t="shared" si="71"/>
        <v>0</v>
      </c>
      <c r="U73" s="9" t="str">
        <f t="shared" si="72"/>
        <v>e) RAHOITUS A</v>
      </c>
      <c r="V73" s="1"/>
      <c r="W73" s="1"/>
      <c r="X73" s="1"/>
      <c r="Y73" s="1"/>
      <c r="Z73" s="1"/>
      <c r="AA73" s="1"/>
      <c r="AB73" s="1"/>
      <c r="AC73" s="1"/>
      <c r="AD73" s="1"/>
      <c r="AE73" s="1"/>
      <c r="AF73" s="1"/>
      <c r="AG73" s="1"/>
      <c r="AH73" s="1"/>
      <c r="AI73" s="1"/>
      <c r="AJ73" s="1"/>
    </row>
    <row r="74" spans="1:36" ht="14.25" customHeight="1" x14ac:dyDescent="0.3">
      <c r="A74" s="8" t="str">
        <f>Muuttujat!D27</f>
        <v>f) RAHOITUS B</v>
      </c>
      <c r="B74" s="4">
        <f>SUMIFS(TOIMINTA!$D$3:$D$624, TOIMINTA!$AB$3:$AB$624,"f)*",TOIMINTA!$C$3:$C$624,"Toteutunut")</f>
        <v>0</v>
      </c>
      <c r="C74" s="15">
        <f t="shared" si="68"/>
        <v>0</v>
      </c>
      <c r="D74" s="15">
        <f>SUMIFS(TOIMINTA!$W$3:$W$624, TOIMINTA!$AB$3:$AB$624,"f)*",TOIMINTA!$C$3:$C$624,"Toteutunut")</f>
        <v>0</v>
      </c>
      <c r="E74" s="15">
        <f>SUMIFS(TOIMINTA!$Y$3:$Y$624, TOIMINTA!$AB$3:$AB$624,"f)*",TOIMINTA!$C$3:$C$624,"Toteutunut")</f>
        <v>0</v>
      </c>
      <c r="F74" s="15">
        <f>SUMIFS(TOIMINTA!$Z$3:$Z$624, TOIMINTA!$AB$3:$AB$624,"f)*",TOIMINTA!$C$3:$C$624,"Toteutunut")</f>
        <v>0</v>
      </c>
      <c r="G74" s="248">
        <f>SUMIFS(TOIMINTA!$AA$3:$AA$624, TOIMINTA!$AB$3:$AB$624,"f)*",TOIMINTA!$C$3:$C$624,"Toteutunut")</f>
        <v>0</v>
      </c>
      <c r="H74" s="260" t="e">
        <f t="shared" si="69"/>
        <v>#DIV/0!</v>
      </c>
      <c r="I74" s="57" t="e">
        <f t="shared" si="73"/>
        <v>#DIV/0!</v>
      </c>
      <c r="J74" s="53">
        <f>SUMIFS(TOIMINTA!$D$3:$D$624, TOIMINTA!$AB$3:$AB$624,"f)*",TOIMINTA!$C$3:$C$624,"Ei osallistujia")</f>
        <v>0</v>
      </c>
      <c r="K74" s="57" t="e">
        <f t="shared" si="74"/>
        <v>#DIV/0!</v>
      </c>
      <c r="L74" s="53">
        <f>SUMIFS(TOIMINTA!$D$3:$D$624, TOIMINTA!$AB$3:$AB$624,"f)*",TOIMINTA!$C$3:$C$624,"Peruttu")</f>
        <v>0</v>
      </c>
      <c r="M74" s="57" t="e">
        <f t="shared" si="75"/>
        <v>#DIV/0!</v>
      </c>
      <c r="N74" s="53">
        <f>SUMIFS(TOIMINTA!$S$3:$S$624, TOIMINTA!$AB$3:$AB$624,"f)*",TOIMINTA!$C$3:$C$624,"Toteutunut")</f>
        <v>0</v>
      </c>
      <c r="O74" s="53">
        <f>SUMIFS(TOIMINTA!$T$3:$T$624, TOIMINTA!$AB$3:$AB$624,"f)*",TOIMINTA!$C$3:$C$624,"Toteutunut")</f>
        <v>0</v>
      </c>
      <c r="P74" s="4">
        <f t="shared" si="70"/>
        <v>0</v>
      </c>
      <c r="Q74" s="15">
        <f>SUMIFS(TOIMINTA!$U$3:$U$624, TOIMINTA!$AB$3:$AB$624,"f)*",TOIMINTA!$C$3:$C$624,"Toteutunut")</f>
        <v>0</v>
      </c>
      <c r="R74" s="15">
        <f>SUMIFS(TOIMINTA!$V$3:$V$624, TOIMINTA!$AB$3:$AB$624,"f)*",TOIMINTA!$C$3:$C$624,"Toteutunut")</f>
        <v>0</v>
      </c>
      <c r="S74" s="15">
        <f>SUMIFS(TOIMINTA!$X$3:$X$624, TOIMINTA!$AB$3:$AB$624,"f)*",TOIMINTA!$C$3:$C$624,"Toteutunut")</f>
        <v>0</v>
      </c>
      <c r="T74" s="4">
        <f t="shared" si="71"/>
        <v>0</v>
      </c>
      <c r="U74" s="9" t="str">
        <f t="shared" si="72"/>
        <v>f) RAHOITUS B</v>
      </c>
      <c r="V74" s="1"/>
      <c r="W74" s="1"/>
      <c r="X74" s="1"/>
      <c r="Y74" s="1"/>
      <c r="Z74" s="1"/>
      <c r="AA74" s="1"/>
      <c r="AB74" s="1"/>
      <c r="AC74" s="1"/>
      <c r="AD74" s="1"/>
      <c r="AE74" s="1"/>
      <c r="AF74" s="1"/>
      <c r="AG74" s="1"/>
      <c r="AH74" s="1"/>
      <c r="AI74" s="1"/>
      <c r="AJ74" s="1"/>
    </row>
    <row r="75" spans="1:36" ht="14.25" customHeight="1" x14ac:dyDescent="0.3">
      <c r="A75" s="8" t="str">
        <f>Muuttujat!D28</f>
        <v>g) RAHOITUS C</v>
      </c>
      <c r="B75" s="4">
        <f>SUMIFS(TOIMINTA!$D$3:$D$624, TOIMINTA!$AB$3:$AB$624,"g)*",TOIMINTA!$C$3:$C$624,"Toteutunut")</f>
        <v>0</v>
      </c>
      <c r="C75" s="15">
        <f t="shared" si="68"/>
        <v>0</v>
      </c>
      <c r="D75" s="15">
        <f>SUMIFS(TOIMINTA!$W$3:$W$624, TOIMINTA!$AB$3:$AB$624,"g)*",TOIMINTA!$C$3:$C$624,"Toteutunut")</f>
        <v>0</v>
      </c>
      <c r="E75" s="15">
        <f>SUMIFS(TOIMINTA!$Y$3:$Y$624, TOIMINTA!$AB$3:$AB$624,"g)*",TOIMINTA!$C$3:$C$624,"Toteutunut")</f>
        <v>0</v>
      </c>
      <c r="F75" s="15">
        <f>SUMIFS(TOIMINTA!$Z$3:$Z$624, TOIMINTA!$AB$3:$AB$624,"g)*",TOIMINTA!$C$3:$C$624,"Toteutunut")</f>
        <v>0</v>
      </c>
      <c r="G75" s="248">
        <f>SUMIFS(TOIMINTA!$AA$3:$AA$624, TOIMINTA!$AB$3:$AB$624,"g)*",TOIMINTA!$C$3:$C$624,"Toteutunut")</f>
        <v>0</v>
      </c>
      <c r="H75" s="260" t="e">
        <f t="shared" si="69"/>
        <v>#DIV/0!</v>
      </c>
      <c r="I75" s="57" t="e">
        <f t="shared" si="73"/>
        <v>#DIV/0!</v>
      </c>
      <c r="J75" s="53">
        <f>SUMIFS(TOIMINTA!$D$3:$D$624, TOIMINTA!$AB$3:$AB$624,"g)*",TOIMINTA!$C$3:$C$624,"Ei osallistujia")</f>
        <v>0</v>
      </c>
      <c r="K75" s="57" t="e">
        <f t="shared" si="74"/>
        <v>#DIV/0!</v>
      </c>
      <c r="L75" s="53">
        <f>SUMIFS(TOIMINTA!$D$3:$D$624, TOIMINTA!$AB$3:$AB$624,"g)*",TOIMINTA!$C$3:$C$624,"Peruttu")</f>
        <v>0</v>
      </c>
      <c r="M75" s="57" t="e">
        <f t="shared" si="75"/>
        <v>#DIV/0!</v>
      </c>
      <c r="N75" s="53">
        <f>SUMIFS(TOIMINTA!$S$3:$S$624, TOIMINTA!$AB$3:$AB$624,"g)*",TOIMINTA!$C$3:$C$624,"Toteutunut")</f>
        <v>0</v>
      </c>
      <c r="O75" s="53">
        <f>SUMIFS(TOIMINTA!$T$3:$T$624, TOIMINTA!$AB$3:$AB$624,"g)*",TOIMINTA!$C$3:$C$624,"Toteutunut")</f>
        <v>0</v>
      </c>
      <c r="P75" s="4">
        <f t="shared" si="70"/>
        <v>0</v>
      </c>
      <c r="Q75" s="15">
        <f>SUMIFS(TOIMINTA!$U$3:$U$624, TOIMINTA!$AB$3:$AB$624,"g)*",TOIMINTA!$C$3:$C$624,"Toteutunut")</f>
        <v>0</v>
      </c>
      <c r="R75" s="15">
        <f>SUMIFS(TOIMINTA!$V$3:$V$624, TOIMINTA!$AB$3:$AB$624,"g)*",TOIMINTA!$C$3:$C$624,"Toteutunut")</f>
        <v>0</v>
      </c>
      <c r="S75" s="15">
        <f>SUMIFS(TOIMINTA!$X$3:$X$624, TOIMINTA!$AB$3:$AB$624,"g)*",TOIMINTA!$C$3:$C$624,"Toteutunut")</f>
        <v>0</v>
      </c>
      <c r="T75" s="4">
        <f t="shared" si="71"/>
        <v>0</v>
      </c>
      <c r="U75" s="9" t="str">
        <f t="shared" si="72"/>
        <v>g) RAHOITUS C</v>
      </c>
      <c r="V75" s="1"/>
      <c r="W75" s="1"/>
      <c r="X75" s="1"/>
      <c r="Y75" s="1"/>
      <c r="Z75" s="1"/>
      <c r="AA75" s="1"/>
      <c r="AB75" s="1"/>
      <c r="AC75" s="1"/>
      <c r="AD75" s="1"/>
      <c r="AE75" s="1"/>
      <c r="AF75" s="1"/>
      <c r="AG75" s="1"/>
      <c r="AH75" s="1"/>
      <c r="AI75" s="1"/>
      <c r="AJ75" s="1"/>
    </row>
    <row r="76" spans="1:36" ht="14.25" customHeight="1" x14ac:dyDescent="0.3">
      <c r="A76" s="8" t="str">
        <f>Muuttujat!D29</f>
        <v>h) RAHOITUS D</v>
      </c>
      <c r="B76" s="4">
        <f>SUMIFS(TOIMINTA!$D$3:$D$624, TOIMINTA!$AB$3:$AB$624,"h)*",TOIMINTA!$C$3:$C$624,"Toteutunut")</f>
        <v>0</v>
      </c>
      <c r="C76" s="15">
        <f t="shared" si="68"/>
        <v>0</v>
      </c>
      <c r="D76" s="15">
        <f>SUMIFS(TOIMINTA!$W$3:$W$624, TOIMINTA!$AB$3:$AB$624,"h)*",TOIMINTA!$C$3:$C$624,"Toteutunut")</f>
        <v>0</v>
      </c>
      <c r="E76" s="15">
        <f>SUMIFS(TOIMINTA!$Y$3:$Y$624, TOIMINTA!$AB$3:$AB$624,"h)*",TOIMINTA!$C$3:$C$624,"Toteutunut")</f>
        <v>0</v>
      </c>
      <c r="F76" s="15">
        <f>SUMIFS(TOIMINTA!$Z$3:$Z$624, TOIMINTA!$AB$3:$AB$624,"h)*",TOIMINTA!$C$3:$C$624,"Toteutunut")</f>
        <v>0</v>
      </c>
      <c r="G76" s="248">
        <f>SUMIFS(TOIMINTA!$AA$3:$AA$624, TOIMINTA!$AB$3:$AB$624,"h)*",TOIMINTA!$C$3:$C$624,"Toteutunut")</f>
        <v>0</v>
      </c>
      <c r="H76" s="260" t="e">
        <f t="shared" si="69"/>
        <v>#DIV/0!</v>
      </c>
      <c r="I76" s="57" t="e">
        <f t="shared" si="73"/>
        <v>#DIV/0!</v>
      </c>
      <c r="J76" s="53">
        <f>SUMIFS(TOIMINTA!$D$3:$D$624, TOIMINTA!$AB$3:$AB$624,"h)*",TOIMINTA!$C$3:$C$624,"Ei osallistujia")</f>
        <v>0</v>
      </c>
      <c r="K76" s="57" t="e">
        <f t="shared" si="74"/>
        <v>#DIV/0!</v>
      </c>
      <c r="L76" s="53">
        <f>SUMIFS(TOIMINTA!$D$3:$D$624, TOIMINTA!$AB$3:$AB$624,"h)*",TOIMINTA!$C$3:$C$624,"Peruttu")</f>
        <v>0</v>
      </c>
      <c r="M76" s="57" t="e">
        <f t="shared" si="75"/>
        <v>#DIV/0!</v>
      </c>
      <c r="N76" s="53">
        <f>SUMIFS(TOIMINTA!$S$3:$S$624, TOIMINTA!$AB$3:$AB$624,"h)*",TOIMINTA!$C$3:$C$624,"Toteutunut")</f>
        <v>0</v>
      </c>
      <c r="O76" s="53">
        <f>SUMIFS(TOIMINTA!$T$3:$T$624, TOIMINTA!$AB$3:$AB$624,"h)*",TOIMINTA!$C$3:$C$624,"Toteutunut")</f>
        <v>0</v>
      </c>
      <c r="P76" s="4">
        <f t="shared" si="70"/>
        <v>0</v>
      </c>
      <c r="Q76" s="15">
        <f>SUMIFS(TOIMINTA!$U$3:$U$624, TOIMINTA!$AB$3:$AB$624,"h)*",TOIMINTA!$C$3:$C$624,"Toteutunut")</f>
        <v>0</v>
      </c>
      <c r="R76" s="15">
        <f>SUMIFS(TOIMINTA!$V$3:$V$624, TOIMINTA!$AB$3:$AB$624,"h)*",TOIMINTA!$C$3:$C$624,"Toteutunut")</f>
        <v>0</v>
      </c>
      <c r="S76" s="15">
        <f>SUMIFS(TOIMINTA!$X$3:$X$624, TOIMINTA!$AB$3:$AB$624,"h)*",TOIMINTA!$C$3:$C$624,"Toteutunut")</f>
        <v>0</v>
      </c>
      <c r="T76" s="4">
        <f t="shared" si="71"/>
        <v>0</v>
      </c>
      <c r="U76" s="9" t="str">
        <f t="shared" si="72"/>
        <v>h) RAHOITUS D</v>
      </c>
      <c r="V76" s="1"/>
      <c r="W76" s="1"/>
      <c r="X76" s="1"/>
      <c r="Y76" s="1"/>
      <c r="Z76" s="1"/>
      <c r="AA76" s="1"/>
      <c r="AB76" s="1"/>
      <c r="AC76" s="1"/>
      <c r="AD76" s="1"/>
      <c r="AE76" s="1"/>
      <c r="AF76" s="1"/>
      <c r="AG76" s="1"/>
      <c r="AH76" s="1"/>
      <c r="AI76" s="1"/>
      <c r="AJ76" s="1"/>
    </row>
    <row r="77" spans="1:36" ht="12.75" customHeight="1" x14ac:dyDescent="0.3">
      <c r="A77" s="8" t="str">
        <f>Muuttujat!D30</f>
        <v>i) RAHOITUS E</v>
      </c>
      <c r="B77" s="4">
        <f>SUMIFS(TOIMINTA!$D$3:$D$624, TOIMINTA!$AB$3:$AB$624,"i)*",TOIMINTA!$C$3:$C$624,"Toteutunut")</f>
        <v>0</v>
      </c>
      <c r="C77" s="15">
        <f t="shared" si="68"/>
        <v>0</v>
      </c>
      <c r="D77" s="15">
        <f>SUMIFS(TOIMINTA!$W$3:$W$624, TOIMINTA!$AB$3:$AB$624,"i)*",TOIMINTA!$C$3:$C$624,"Toteutunut")</f>
        <v>0</v>
      </c>
      <c r="E77" s="15">
        <f>SUMIFS(TOIMINTA!$Y$3:$Y$624, TOIMINTA!$AB$3:$AB$624,"i)*",TOIMINTA!$C$3:$C$624,"Toteutunut")</f>
        <v>0</v>
      </c>
      <c r="F77" s="15">
        <f>SUMIFS(TOIMINTA!$Z$3:$Z$624, TOIMINTA!$AB$3:$AB$624,"i)*",TOIMINTA!$C$3:$C$624,"Toteutunut")</f>
        <v>0</v>
      </c>
      <c r="G77" s="248">
        <f>SUMIFS(TOIMINTA!$AA$3:$AA$624, TOIMINTA!$AB$3:$AB$624,"i)*",TOIMINTA!$C$3:$C$624,"Toteutunut")</f>
        <v>0</v>
      </c>
      <c r="H77" s="260" t="e">
        <f t="shared" si="69"/>
        <v>#DIV/0!</v>
      </c>
      <c r="I77" s="57" t="e">
        <f t="shared" si="73"/>
        <v>#DIV/0!</v>
      </c>
      <c r="J77" s="53">
        <f>SUMIFS(TOIMINTA!$D$3:$D$624, TOIMINTA!$AB$3:$AB$624,"i)*",TOIMINTA!$C$3:$C$624,"Ei osallistujia")</f>
        <v>0</v>
      </c>
      <c r="K77" s="57" t="e">
        <f t="shared" si="74"/>
        <v>#DIV/0!</v>
      </c>
      <c r="L77" s="53">
        <f>SUMIFS(TOIMINTA!$D$3:$D$624, TOIMINTA!$AB$3:$AB$624,"i)*",TOIMINTA!$C$3:$C$624,"Peruttu")</f>
        <v>0</v>
      </c>
      <c r="M77" s="57" t="e">
        <f t="shared" si="75"/>
        <v>#DIV/0!</v>
      </c>
      <c r="N77" s="53">
        <f>SUMIFS(TOIMINTA!$S$3:$S$624, TOIMINTA!$AB$3:$AB$624,"i)*",TOIMINTA!$C$3:$C$624,"Toteutunut")</f>
        <v>0</v>
      </c>
      <c r="O77" s="53">
        <f>SUMIFS(TOIMINTA!$T$3:$T$624, TOIMINTA!$AB$3:$AB$624,"i)*",TOIMINTA!$C$3:$C$624,"Toteutunut")</f>
        <v>0</v>
      </c>
      <c r="P77" s="4">
        <f t="shared" si="70"/>
        <v>0</v>
      </c>
      <c r="Q77" s="15">
        <f>SUMIFS(TOIMINTA!$U$3:$U$624, TOIMINTA!$AB$3:$AB$624,"i)*",TOIMINTA!$C$3:$C$624,"Toteutunut")</f>
        <v>0</v>
      </c>
      <c r="R77" s="15">
        <f>SUMIFS(TOIMINTA!$V$3:$V$624, TOIMINTA!$AB$3:$AB$624,"i)*",TOIMINTA!$C$3:$C$624,"Toteutunut")</f>
        <v>0</v>
      </c>
      <c r="S77" s="15">
        <f>SUMIFS(TOIMINTA!$X$3:$X$624, TOIMINTA!$AB$3:$AB$624,"i)*",TOIMINTA!$C$3:$C$624,"Toteutunut")</f>
        <v>0</v>
      </c>
      <c r="T77" s="4">
        <f t="shared" si="71"/>
        <v>0</v>
      </c>
      <c r="U77" s="9" t="str">
        <f t="shared" si="72"/>
        <v>i) RAHOITUS E</v>
      </c>
      <c r="V77" s="1"/>
      <c r="W77" s="1"/>
      <c r="X77" s="1"/>
      <c r="Y77" s="1"/>
      <c r="Z77" s="1"/>
      <c r="AA77" s="1"/>
      <c r="AB77" s="1"/>
      <c r="AC77" s="1"/>
      <c r="AD77" s="1"/>
      <c r="AE77" s="1"/>
      <c r="AF77" s="1"/>
      <c r="AG77" s="1"/>
      <c r="AH77" s="1"/>
      <c r="AI77" s="1"/>
      <c r="AJ77" s="1"/>
    </row>
    <row r="78" spans="1:36" ht="14.25" customHeight="1" x14ac:dyDescent="0.3">
      <c r="A78" s="6" t="s">
        <v>57</v>
      </c>
      <c r="B78" s="2" t="s">
        <v>333</v>
      </c>
      <c r="C78" s="1"/>
      <c r="D78" s="63"/>
      <c r="E78" s="2"/>
      <c r="F78" s="56"/>
      <c r="G78" s="1"/>
      <c r="H78" s="56"/>
      <c r="I78" s="64"/>
      <c r="J78" s="64"/>
      <c r="K78" s="1"/>
      <c r="L78" s="1"/>
      <c r="M78" s="1"/>
      <c r="N78" s="1"/>
      <c r="O78" s="1"/>
      <c r="P78" s="1"/>
      <c r="Q78" s="1"/>
      <c r="R78" s="83" t="str">
        <f t="shared" ref="R78" si="76">A78</f>
        <v>Valitse yksi</v>
      </c>
      <c r="S78" s="1"/>
      <c r="T78" s="1"/>
      <c r="U78" s="1"/>
      <c r="V78" s="1"/>
      <c r="W78" s="1"/>
      <c r="X78" s="1"/>
      <c r="Y78" s="1"/>
      <c r="Z78" s="1"/>
      <c r="AA78" s="1"/>
      <c r="AB78" s="1"/>
      <c r="AC78" s="1"/>
      <c r="AD78" s="1"/>
      <c r="AE78" s="1"/>
      <c r="AF78" s="1"/>
      <c r="AG78" s="1"/>
    </row>
    <row r="79" spans="1:36" ht="14.25" customHeight="1" x14ac:dyDescent="0.3">
      <c r="A79" s="8" t="str">
        <f>Muuttujat!A36</f>
        <v>a) Suomi</v>
      </c>
      <c r="B79" s="4">
        <f>SUMIFS(TOIMINTA!$D$3:$D$624, TOIMINTA!$AF$3:$AF$624,"a)*",TOIMINTA!$C$3:$C$624,"Toteutunut")</f>
        <v>0</v>
      </c>
      <c r="C79" s="15">
        <f t="shared" ref="C79:C101" si="77">D79+G79</f>
        <v>0</v>
      </c>
      <c r="D79" s="15">
        <f>SUMIFS(TOIMINTA!$W$3:$W$624, TOIMINTA!$AF$3:$AF$624,"a)*",TOIMINTA!$C$3:$C$624,"Toteutunut")</f>
        <v>0</v>
      </c>
      <c r="E79" s="15">
        <f>SUMIFS(TOIMINTA!$Y$3:$Y$624, TOIMINTA!$AF$3:$AF$624,"a)*",TOIMINTA!$C$3:$C$624,"Toteutunut")</f>
        <v>0</v>
      </c>
      <c r="F79" s="15">
        <f>SUMIFS(TOIMINTA!$Z$3:$Z$624, TOIMINTA!$AF$3:$AF$624,"a)*",TOIMINTA!$C$3:$C$624,"Toteutunut")</f>
        <v>0</v>
      </c>
      <c r="G79" s="15">
        <f>SUMIFS(TOIMINTA!$AA$3:$AA$624, TOIMINTA!$AF$3:$AF$624,"a)*",TOIMINTA!$C$3:$C$624,"Toteutunut")</f>
        <v>0</v>
      </c>
      <c r="H79" s="5" t="e">
        <f t="shared" ref="H79:H89" si="78">B79/$B$2</f>
        <v>#DIV/0!</v>
      </c>
      <c r="I79" s="57" t="e">
        <f>B79/($B$2+$J$2+$L$2)</f>
        <v>#DIV/0!</v>
      </c>
      <c r="J79" s="53">
        <f>SUMIFS(TOIMINTA!$D$3:$D$624, TOIMINTA!$AF$3:$AF$624,"a)*",TOIMINTA!$C$3:$C$624,"Ei osallistujia")</f>
        <v>0</v>
      </c>
      <c r="K79" s="57" t="e">
        <f t="shared" ref="K79:K89" si="79">J79/($B$2+$J$2+$L$2)</f>
        <v>#DIV/0!</v>
      </c>
      <c r="L79" s="53">
        <f>SUMIFS(TOIMINTA!$D$3:$D$624, TOIMINTA!$AF$3:$AF$624,"a)*",TOIMINTA!$C$3:$C$624,"Peruttu")</f>
        <v>0</v>
      </c>
      <c r="M79" s="57" t="e">
        <f t="shared" ref="M79:M89" si="80">L79/($B$2+$JE$2+$L$2)</f>
        <v>#DIV/0!</v>
      </c>
      <c r="N79" s="53">
        <f>SUMIFS(TOIMINTA!$S$3:$S$624, TOIMINTA!$AF$3:$AF$624,"a)*",TOIMINTA!$C$3:$C$624,"Toteutunut")</f>
        <v>0</v>
      </c>
      <c r="O79" s="53">
        <f>SUMIFS(TOIMINTA!$T$3:$T$624, TOIMINTA!$AF$3:$AF$624,"a)*",TOIMINTA!$C$3:$C$624,"Toteutunut")</f>
        <v>0</v>
      </c>
      <c r="P79" s="4">
        <f t="shared" ref="P79:P89" si="81">IF(N79=0,0,N79/O79)</f>
        <v>0</v>
      </c>
      <c r="Q79" s="15">
        <f>SUMIFS(TOIMINTA!$U$3:$U$624, TOIMINTA!$AF$3:$AF$624,"a)*",TOIMINTA!$C$3:$C$624,"Toteutunut")</f>
        <v>0</v>
      </c>
      <c r="R79" s="15">
        <f>SUMIFS(TOIMINTA!$V$3:$V$624, TOIMINTA!$AF$3:$AF$624,"a)*",TOIMINTA!$C$3:$C$624,"Toteutunut")</f>
        <v>0</v>
      </c>
      <c r="S79" s="15">
        <f>SUMIFS(TOIMINTA!$X$3:$X$624, TOIMINTA!$AF$3:$AF$624,"a)*",TOIMINTA!$C$3:$C$624,"Toteutunut")</f>
        <v>0</v>
      </c>
      <c r="T79" s="4">
        <f>IF(S79=0,0,S79/B79)</f>
        <v>0</v>
      </c>
      <c r="U79" s="9" t="str">
        <f t="shared" ref="U79:U101" si="82">A79</f>
        <v>a) Suomi</v>
      </c>
      <c r="V79" s="1"/>
      <c r="W79" s="1"/>
      <c r="X79" s="1"/>
      <c r="Y79" s="1"/>
      <c r="Z79" s="1"/>
      <c r="AA79" s="1"/>
      <c r="AB79" s="1"/>
      <c r="AC79" s="1"/>
      <c r="AD79" s="1"/>
      <c r="AE79" s="1"/>
      <c r="AF79" s="1"/>
      <c r="AG79" s="1"/>
      <c r="AH79" s="1"/>
      <c r="AI79" s="1"/>
      <c r="AJ79" s="1"/>
    </row>
    <row r="80" spans="1:36" ht="14.25" customHeight="1" x14ac:dyDescent="0.3">
      <c r="A80" s="8" t="str">
        <f>Muuttujat!A37</f>
        <v>b) Ruotsi</v>
      </c>
      <c r="B80" s="4">
        <f>SUMIFS(TOIMINTA!$D$3:$D$624, TOIMINTA!$AF$3:$AF$624,"b)*",TOIMINTA!$C$3:$C$624,"Toteutunut")</f>
        <v>0</v>
      </c>
      <c r="C80" s="15">
        <f t="shared" si="77"/>
        <v>0</v>
      </c>
      <c r="D80" s="15">
        <f>SUMIFS(TOIMINTA!$W$3:$W$624, TOIMINTA!$AF$3:$AF$624,"b)*",TOIMINTA!$C$3:$C$624,"Toteutunut")</f>
        <v>0</v>
      </c>
      <c r="E80" s="15">
        <f>SUMIFS(TOIMINTA!$Y$3:$Y$624, TOIMINTA!$AF$3:$AF$624,"b)*",TOIMINTA!$C$3:$C$624,"Toteutunut")</f>
        <v>0</v>
      </c>
      <c r="F80" s="15">
        <f>SUMIFS(TOIMINTA!$Z$3:$Z$624, TOIMINTA!$AF$3:$AF$624,"b)*",TOIMINTA!$C$3:$C$624,"Toteutunut")</f>
        <v>0</v>
      </c>
      <c r="G80" s="15">
        <f>SUMIFS(TOIMINTA!$AA$3:$AA$624, TOIMINTA!$AF$3:$AF$624,"b)*",TOIMINTA!$C$3:$C$624,"Toteutunut")</f>
        <v>0</v>
      </c>
      <c r="H80" s="5" t="e">
        <f t="shared" si="78"/>
        <v>#DIV/0!</v>
      </c>
      <c r="I80" s="57" t="e">
        <f t="shared" ref="I80:I88" si="83">B80/($B$2+$J$2+$L$2)</f>
        <v>#DIV/0!</v>
      </c>
      <c r="J80" s="53">
        <f>SUMIFS(TOIMINTA!$D$3:$D$624, TOIMINTA!$AF$3:$AF$624,"b)*",TOIMINTA!$C$3:$C$624,"Ei osallistujia")</f>
        <v>0</v>
      </c>
      <c r="K80" s="57" t="e">
        <f t="shared" si="79"/>
        <v>#DIV/0!</v>
      </c>
      <c r="L80" s="53">
        <f>SUMIFS(TOIMINTA!$D$3:$D$624, TOIMINTA!$AF$3:$AF$624,"b)*",TOIMINTA!$C$3:$C$624,"Peruttu")</f>
        <v>0</v>
      </c>
      <c r="M80" s="57" t="e">
        <f t="shared" si="80"/>
        <v>#DIV/0!</v>
      </c>
      <c r="N80" s="53">
        <f>SUMIFS(TOIMINTA!$S$3:$S$624, TOIMINTA!$AF$3:$AF$624,"b)*",TOIMINTA!$C$3:$C$624,"Toteutunut")</f>
        <v>0</v>
      </c>
      <c r="O80" s="53">
        <f>SUMIFS(TOIMINTA!$T$3:$T$624, TOIMINTA!$AF$3:$AF$624,"b)*",TOIMINTA!$C$3:$C$624,"Toteutunut")</f>
        <v>0</v>
      </c>
      <c r="P80" s="4">
        <f t="shared" si="81"/>
        <v>0</v>
      </c>
      <c r="Q80" s="15">
        <f>SUMIFS(TOIMINTA!$U$3:$U$624, TOIMINTA!$AF$3:$AF$624,"b)*",TOIMINTA!$C$3:$C$624,"Toteutunut")</f>
        <v>0</v>
      </c>
      <c r="R80" s="15">
        <f>SUMIFS(TOIMINTA!$V$3:$V$624, TOIMINTA!$AF$3:$AF$624,"b)*",TOIMINTA!$C$3:$C$624,"Toteutunut")</f>
        <v>0</v>
      </c>
      <c r="S80" s="15">
        <f>SUMIFS(TOIMINTA!$X$3:$X$624, TOIMINTA!$AF$3:$AF$624,"b)*",TOIMINTA!$C$3:$C$624,"Toteutunut")</f>
        <v>0</v>
      </c>
      <c r="T80" s="4">
        <f t="shared" ref="T80:T89" si="84">IF(S80=0,0,S80/B80)</f>
        <v>0</v>
      </c>
      <c r="U80" s="9" t="str">
        <f t="shared" si="82"/>
        <v>b) Ruotsi</v>
      </c>
      <c r="V80" s="1"/>
      <c r="W80" s="1"/>
      <c r="X80" s="1"/>
      <c r="Y80" s="1"/>
      <c r="Z80" s="1"/>
      <c r="AA80" s="1"/>
      <c r="AB80" s="1"/>
      <c r="AC80" s="1"/>
      <c r="AD80" s="1"/>
      <c r="AE80" s="1"/>
      <c r="AF80" s="1"/>
      <c r="AG80" s="1"/>
      <c r="AH80" s="1"/>
      <c r="AI80" s="1"/>
      <c r="AJ80" s="1"/>
    </row>
    <row r="81" spans="1:36" ht="14.25" customHeight="1" x14ac:dyDescent="0.3">
      <c r="A81" s="8" t="str">
        <f>Muuttujat!A38</f>
        <v>c) Saame</v>
      </c>
      <c r="B81" s="4">
        <f>SUMIFS(TOIMINTA!$D$3:$D$624, TOIMINTA!$AF$3:$AF$624,"c)*",TOIMINTA!$C$3:$C$624,"Toteutunut")</f>
        <v>0</v>
      </c>
      <c r="C81" s="15">
        <f t="shared" si="77"/>
        <v>0</v>
      </c>
      <c r="D81" s="15">
        <f>SUMIFS(TOIMINTA!$W$3:$W$624, TOIMINTA!$AF$3:$AF$624,"c)*",TOIMINTA!$C$3:$C$624,"Toteutunut")</f>
        <v>0</v>
      </c>
      <c r="E81" s="15">
        <f>SUMIFS(TOIMINTA!$Y$3:$Y$624, TOIMINTA!$AF$3:$AF$624,"c)*",TOIMINTA!$C$3:$C$624,"Toteutunut")</f>
        <v>0</v>
      </c>
      <c r="F81" s="15">
        <f>SUMIFS(TOIMINTA!$Z$3:$Z$624, TOIMINTA!$AF$3:$AF$624,"c)*",TOIMINTA!$C$3:$C$624,"Toteutunut")</f>
        <v>0</v>
      </c>
      <c r="G81" s="15">
        <f>SUMIFS(TOIMINTA!$AA$3:$AA$624, TOIMINTA!$AF$3:$AF$624,"c)*",TOIMINTA!$C$3:$C$624,"Toteutunut")</f>
        <v>0</v>
      </c>
      <c r="H81" s="5" t="e">
        <f t="shared" si="78"/>
        <v>#DIV/0!</v>
      </c>
      <c r="I81" s="57" t="e">
        <f t="shared" si="83"/>
        <v>#DIV/0!</v>
      </c>
      <c r="J81" s="53">
        <f>SUMIFS(TOIMINTA!$D$3:$D$624, TOIMINTA!$AF$3:$AF$624,"c)*",TOIMINTA!$C$3:$C$624,"Ei osallistujia")</f>
        <v>0</v>
      </c>
      <c r="K81" s="57" t="e">
        <f t="shared" si="79"/>
        <v>#DIV/0!</v>
      </c>
      <c r="L81" s="53">
        <f>SUMIFS(TOIMINTA!$D$3:$D$624, TOIMINTA!$AF$3:$AF$624,"c)*",TOIMINTA!$C$3:$C$624,"Peruttu")</f>
        <v>0</v>
      </c>
      <c r="M81" s="57" t="e">
        <f t="shared" si="80"/>
        <v>#DIV/0!</v>
      </c>
      <c r="N81" s="53">
        <f>SUMIFS(TOIMINTA!$S$3:$S$624, TOIMINTA!$AF$3:$AF$624,"c)*",TOIMINTA!$C$3:$C$624,"Toteutunut")</f>
        <v>0</v>
      </c>
      <c r="O81" s="53">
        <f>SUMIFS(TOIMINTA!$T$3:$T$624, TOIMINTA!$AF$3:$AF$624,"c)*",TOIMINTA!$C$3:$C$624,"Toteutunut")</f>
        <v>0</v>
      </c>
      <c r="P81" s="4">
        <f t="shared" si="81"/>
        <v>0</v>
      </c>
      <c r="Q81" s="15">
        <f>SUMIFS(TOIMINTA!$U$3:$U$624, TOIMINTA!$AF$3:$AF$624,"c)*",TOIMINTA!$C$3:$C$624,"Toteutunut")</f>
        <v>0</v>
      </c>
      <c r="R81" s="15">
        <f>SUMIFS(TOIMINTA!$V$3:$V$624, TOIMINTA!$AF$3:$AF$624,"c)*",TOIMINTA!$C$3:$C$624,"Toteutunut")</f>
        <v>0</v>
      </c>
      <c r="S81" s="15">
        <f>SUMIFS(TOIMINTA!$X$3:$X$624, TOIMINTA!$AF$3:$AF$624,"c)*",TOIMINTA!$C$3:$C$624,"Toteutunut")</f>
        <v>0</v>
      </c>
      <c r="T81" s="4">
        <f t="shared" si="84"/>
        <v>0</v>
      </c>
      <c r="U81" s="9" t="str">
        <f t="shared" si="82"/>
        <v>c) Saame</v>
      </c>
      <c r="V81" s="1"/>
      <c r="W81" s="1"/>
      <c r="X81" s="1"/>
      <c r="Y81" s="1"/>
      <c r="Z81" s="1"/>
      <c r="AA81" s="1"/>
      <c r="AB81" s="1"/>
      <c r="AC81" s="1"/>
      <c r="AD81" s="1"/>
      <c r="AE81" s="1"/>
      <c r="AF81" s="1"/>
      <c r="AG81" s="1"/>
      <c r="AH81" s="1"/>
      <c r="AI81" s="1"/>
      <c r="AJ81" s="1"/>
    </row>
    <row r="82" spans="1:36" ht="14.25" customHeight="1" x14ac:dyDescent="0.3">
      <c r="A82" s="8" t="str">
        <f>Muuttujat!A39</f>
        <v>d) Englanti</v>
      </c>
      <c r="B82" s="4">
        <f>SUMIFS(TOIMINTA!$D$3:$D$624, TOIMINTA!$AF$3:$AF$624,"d)*",TOIMINTA!$C$3:$C$624,"Toteutunut")</f>
        <v>0</v>
      </c>
      <c r="C82" s="15">
        <f t="shared" si="77"/>
        <v>0</v>
      </c>
      <c r="D82" s="15">
        <f>SUMIFS(TOIMINTA!$W$3:$W$624, TOIMINTA!$AF$3:$AF$624,"d)*",TOIMINTA!$C$3:$C$624,"Toteutunut")</f>
        <v>0</v>
      </c>
      <c r="E82" s="15">
        <f>SUMIFS(TOIMINTA!$Y$3:$Y$624, TOIMINTA!$AF$3:$AF$624,"d)*",TOIMINTA!$C$3:$C$624,"Toteutunut")</f>
        <v>0</v>
      </c>
      <c r="F82" s="15">
        <f>SUMIFS(TOIMINTA!$Z$3:$Z$624, TOIMINTA!$AF$3:$AF$624,"d)*",TOIMINTA!$C$3:$C$624,"Toteutunut")</f>
        <v>0</v>
      </c>
      <c r="G82" s="15">
        <f>SUMIFS(TOIMINTA!$AA$3:$AA$624, TOIMINTA!$AF$3:$AF$624,"d)*",TOIMINTA!$C$3:$C$624,"Toteutunut")</f>
        <v>0</v>
      </c>
      <c r="H82" s="5" t="e">
        <f t="shared" si="78"/>
        <v>#DIV/0!</v>
      </c>
      <c r="I82" s="57" t="e">
        <f t="shared" si="83"/>
        <v>#DIV/0!</v>
      </c>
      <c r="J82" s="53">
        <f>SUMIFS(TOIMINTA!$D$3:$D$624, TOIMINTA!$AF$3:$AF$624,"d)*",TOIMINTA!$C$3:$C$624,"Ei osallistujia")</f>
        <v>0</v>
      </c>
      <c r="K82" s="57" t="e">
        <f t="shared" si="79"/>
        <v>#DIV/0!</v>
      </c>
      <c r="L82" s="53">
        <f>SUMIFS(TOIMINTA!$D$3:$D$624, TOIMINTA!$AF$3:$AF$624,"d)*",TOIMINTA!$C$3:$C$624,"Peruttu")</f>
        <v>0</v>
      </c>
      <c r="M82" s="57" t="e">
        <f t="shared" si="80"/>
        <v>#DIV/0!</v>
      </c>
      <c r="N82" s="53">
        <f>SUMIFS(TOIMINTA!$S$3:$S$624, TOIMINTA!$AF$3:$AF$624,"d)*",TOIMINTA!$C$3:$C$624,"Toteutunut")</f>
        <v>0</v>
      </c>
      <c r="O82" s="53">
        <f>SUMIFS(TOIMINTA!$T$3:$T$624, TOIMINTA!$AF$3:$AF$624,"d)*",TOIMINTA!$C$3:$C$624,"Toteutunut")</f>
        <v>0</v>
      </c>
      <c r="P82" s="4">
        <f t="shared" si="81"/>
        <v>0</v>
      </c>
      <c r="Q82" s="15">
        <f>SUMIFS(TOIMINTA!$U$3:$U$624, TOIMINTA!$AF$3:$AF$624,"d)*",TOIMINTA!$C$3:$C$624,"Toteutunut")</f>
        <v>0</v>
      </c>
      <c r="R82" s="15">
        <f>SUMIFS(TOIMINTA!$V$3:$V$624, TOIMINTA!$AF$3:$AF$624,"d)*",TOIMINTA!$C$3:$C$624,"Toteutunut")</f>
        <v>0</v>
      </c>
      <c r="S82" s="15">
        <f>SUMIFS(TOIMINTA!$X$3:$X$624, TOIMINTA!$AF$3:$AF$624,"d)*",TOIMINTA!$C$3:$C$624,"Toteutunut")</f>
        <v>0</v>
      </c>
      <c r="T82" s="4">
        <f t="shared" si="84"/>
        <v>0</v>
      </c>
      <c r="U82" s="9" t="str">
        <f t="shared" si="82"/>
        <v>d) Englanti</v>
      </c>
      <c r="V82" s="1"/>
      <c r="W82" s="1"/>
      <c r="X82" s="1"/>
      <c r="Y82" s="1"/>
      <c r="Z82" s="1"/>
      <c r="AA82" s="1"/>
      <c r="AB82" s="1"/>
      <c r="AC82" s="1"/>
      <c r="AD82" s="1"/>
      <c r="AE82" s="1"/>
      <c r="AF82" s="1"/>
      <c r="AG82" s="1"/>
      <c r="AH82" s="1"/>
      <c r="AI82" s="1"/>
      <c r="AJ82" s="1"/>
    </row>
    <row r="83" spans="1:36" ht="14.25" customHeight="1" x14ac:dyDescent="0.3">
      <c r="A83" s="8" t="str">
        <f>Muuttujat!A40</f>
        <v>e) Venäjä</v>
      </c>
      <c r="B83" s="4">
        <f>SUMIFS(TOIMINTA!$D$3:$D$624, TOIMINTA!$AF$3:$AF$624,"e)*",TOIMINTA!$C$3:$C$624,"Toteutunut")</f>
        <v>0</v>
      </c>
      <c r="C83" s="15">
        <f t="shared" si="77"/>
        <v>0</v>
      </c>
      <c r="D83" s="15">
        <f>SUMIFS(TOIMINTA!$W$3:$W$624, TOIMINTA!$AF$3:$AF$624,"e)*",TOIMINTA!$C$3:$C$624,"Toteutunut")</f>
        <v>0</v>
      </c>
      <c r="E83" s="15">
        <f>SUMIFS(TOIMINTA!$Y$3:$Y$624, TOIMINTA!$AF$3:$AF$624,"e)*",TOIMINTA!$C$3:$C$624,"Toteutunut")</f>
        <v>0</v>
      </c>
      <c r="F83" s="15">
        <f>SUMIFS(TOIMINTA!$Z$3:$Z$624, TOIMINTA!$AF$3:$AF$624,"e)*",TOIMINTA!$C$3:$C$624,"Toteutunut")</f>
        <v>0</v>
      </c>
      <c r="G83" s="15">
        <f>SUMIFS(TOIMINTA!$AA$3:$AA$624, TOIMINTA!$AF$3:$AF$624,"e)*",TOIMINTA!$C$3:$C$624,"Toteutunut")</f>
        <v>0</v>
      </c>
      <c r="H83" s="5" t="e">
        <f t="shared" si="78"/>
        <v>#DIV/0!</v>
      </c>
      <c r="I83" s="57" t="e">
        <f t="shared" si="83"/>
        <v>#DIV/0!</v>
      </c>
      <c r="J83" s="53">
        <f>SUMIFS(TOIMINTA!$D$3:$D$624, TOIMINTA!$AF$3:$AF$624,"e)*",TOIMINTA!$C$3:$C$624,"Ei osallistujia")</f>
        <v>0</v>
      </c>
      <c r="K83" s="57" t="e">
        <f t="shared" si="79"/>
        <v>#DIV/0!</v>
      </c>
      <c r="L83" s="53">
        <f>SUMIFS(TOIMINTA!$D$3:$D$624, TOIMINTA!$AF$3:$AF$624,"e)*",TOIMINTA!$C$3:$C$624,"Peruttu")</f>
        <v>0</v>
      </c>
      <c r="M83" s="57" t="e">
        <f t="shared" si="80"/>
        <v>#DIV/0!</v>
      </c>
      <c r="N83" s="53">
        <f>SUMIFS(TOIMINTA!$S$3:$S$624, TOIMINTA!$AF$3:$AF$624,"e)*",TOIMINTA!$C$3:$C$624,"Toteutunut")</f>
        <v>0</v>
      </c>
      <c r="O83" s="53">
        <f>SUMIFS(TOIMINTA!$T$3:$T$624, TOIMINTA!$AF$3:$AF$624,"e)*",TOIMINTA!$C$3:$C$624,"Toteutunut")</f>
        <v>0</v>
      </c>
      <c r="P83" s="4">
        <f t="shared" si="81"/>
        <v>0</v>
      </c>
      <c r="Q83" s="15">
        <f>SUMIFS(TOIMINTA!$U$3:$U$624, TOIMINTA!$AF$3:$AF$624,"e)*",TOIMINTA!$C$3:$C$624,"Toteutunut")</f>
        <v>0</v>
      </c>
      <c r="R83" s="15">
        <f>SUMIFS(TOIMINTA!$V$3:$V$624, TOIMINTA!$AF$3:$AF$624,"e)*",TOIMINTA!$C$3:$C$624,"Toteutunut")</f>
        <v>0</v>
      </c>
      <c r="S83" s="15">
        <f>SUMIFS(TOIMINTA!$X$3:$X$624, TOIMINTA!$AF$3:$AF$624,"e)*",TOIMINTA!$C$3:$C$624,"Toteutunut")</f>
        <v>0</v>
      </c>
      <c r="T83" s="4">
        <f t="shared" si="84"/>
        <v>0</v>
      </c>
      <c r="U83" s="9" t="str">
        <f t="shared" si="82"/>
        <v>e) Venäjä</v>
      </c>
      <c r="V83" s="1"/>
      <c r="W83" s="1"/>
      <c r="X83" s="1"/>
      <c r="Y83" s="1"/>
      <c r="Z83" s="1"/>
      <c r="AA83" s="1"/>
      <c r="AB83" s="1"/>
      <c r="AC83" s="1"/>
      <c r="AD83" s="1"/>
      <c r="AE83" s="1"/>
      <c r="AF83" s="1"/>
      <c r="AG83" s="1"/>
      <c r="AH83" s="1"/>
      <c r="AI83" s="1"/>
      <c r="AJ83" s="1"/>
    </row>
    <row r="84" spans="1:36" ht="14.25" customHeight="1" x14ac:dyDescent="0.3">
      <c r="A84" s="8" t="str">
        <f>Muuttujat!A41</f>
        <v>f) Viittomakieli</v>
      </c>
      <c r="B84" s="4">
        <f>SUMIFS(TOIMINTA!$D$3:$D$624, TOIMINTA!$AF$3:$AF$624,"f)*",TOIMINTA!$C$3:$C$624,"Toteutunut")</f>
        <v>0</v>
      </c>
      <c r="C84" s="15">
        <f t="shared" si="77"/>
        <v>0</v>
      </c>
      <c r="D84" s="15">
        <f>SUMIFS(TOIMINTA!$W$3:$W$624, TOIMINTA!$AF$3:$AF$624,"f)*",TOIMINTA!$C$3:$C$624,"Toteutunut")</f>
        <v>0</v>
      </c>
      <c r="E84" s="15">
        <f>SUMIFS(TOIMINTA!$Y$3:$Y$624, TOIMINTA!$AF$3:$AF$624,"f)*",TOIMINTA!$C$3:$C$624,"Toteutunut")</f>
        <v>0</v>
      </c>
      <c r="F84" s="15">
        <f>SUMIFS(TOIMINTA!$Z$3:$Z$624, TOIMINTA!$AF$3:$AF$624,"f)*",TOIMINTA!$C$3:$C$624,"Toteutunut")</f>
        <v>0</v>
      </c>
      <c r="G84" s="15">
        <f>SUMIFS(TOIMINTA!$AA$3:$AA$624, TOIMINTA!$AF$3:$AF$624,"f)*",TOIMINTA!$C$3:$C$624,"Toteutunut")</f>
        <v>0</v>
      </c>
      <c r="H84" s="5" t="e">
        <f t="shared" si="78"/>
        <v>#DIV/0!</v>
      </c>
      <c r="I84" s="57" t="e">
        <f t="shared" si="83"/>
        <v>#DIV/0!</v>
      </c>
      <c r="J84" s="53">
        <f>SUMIFS(TOIMINTA!$D$3:$D$624, TOIMINTA!$AF$3:$AF$624,"f)*",TOIMINTA!$C$3:$C$624,"Ei osallistujia")</f>
        <v>0</v>
      </c>
      <c r="K84" s="57" t="e">
        <f t="shared" si="79"/>
        <v>#DIV/0!</v>
      </c>
      <c r="L84" s="53">
        <f>SUMIFS(TOIMINTA!$D$3:$D$624, TOIMINTA!$AF$3:$AF$624,"f)*",TOIMINTA!$C$3:$C$624,"Peruttu")</f>
        <v>0</v>
      </c>
      <c r="M84" s="57" t="e">
        <f t="shared" si="80"/>
        <v>#DIV/0!</v>
      </c>
      <c r="N84" s="53">
        <f>SUMIFS(TOIMINTA!$S$3:$S$624, TOIMINTA!$AF$3:$AF$624,"f)*",TOIMINTA!$C$3:$C$624,"Toteutunut")</f>
        <v>0</v>
      </c>
      <c r="O84" s="53">
        <f>SUMIFS(TOIMINTA!$T$3:$T$624, TOIMINTA!$AF$3:$AF$624,"f)*",TOIMINTA!$C$3:$C$624,"Toteutunut")</f>
        <v>0</v>
      </c>
      <c r="P84" s="4">
        <f t="shared" si="81"/>
        <v>0</v>
      </c>
      <c r="Q84" s="15">
        <f>SUMIFS(TOIMINTA!$U$3:$U$624, TOIMINTA!$AF$3:$AF$624,"f)*",TOIMINTA!$C$3:$C$624,"Toteutunut")</f>
        <v>0</v>
      </c>
      <c r="R84" s="15">
        <f>SUMIFS(TOIMINTA!$V$3:$V$624, TOIMINTA!$AF$3:$AF$624,"f)*",TOIMINTA!$C$3:$C$624,"Toteutunut")</f>
        <v>0</v>
      </c>
      <c r="S84" s="15">
        <f>SUMIFS(TOIMINTA!$X$3:$X$624, TOIMINTA!$AF$3:$AF$624,"f)*",TOIMINTA!$C$3:$C$624,"Toteutunut")</f>
        <v>0</v>
      </c>
      <c r="T84" s="4">
        <f t="shared" si="84"/>
        <v>0</v>
      </c>
      <c r="U84" s="9" t="str">
        <f t="shared" si="82"/>
        <v>f) Viittomakieli</v>
      </c>
      <c r="V84" s="1"/>
      <c r="W84" s="1"/>
      <c r="X84" s="1"/>
      <c r="Y84" s="1"/>
      <c r="Z84" s="1"/>
      <c r="AA84" s="1"/>
      <c r="AB84" s="1"/>
      <c r="AC84" s="1"/>
      <c r="AD84" s="1"/>
      <c r="AE84" s="1"/>
      <c r="AF84" s="1"/>
      <c r="AG84" s="1"/>
      <c r="AH84" s="1"/>
      <c r="AI84" s="1"/>
      <c r="AJ84" s="1"/>
    </row>
    <row r="85" spans="1:36" ht="14.25" customHeight="1" x14ac:dyDescent="0.3">
      <c r="A85" s="8" t="str">
        <f>Muuttujat!A42</f>
        <v>g) Kaksi- tai useampikielinen</v>
      </c>
      <c r="B85" s="4">
        <f>SUMIFS(TOIMINTA!$D$3:$D$624, TOIMINTA!$AF$3:$AF$624,"g)*",TOIMINTA!$C$3:$C$624,"Toteutunut")</f>
        <v>0</v>
      </c>
      <c r="C85" s="15">
        <f t="shared" si="77"/>
        <v>0</v>
      </c>
      <c r="D85" s="15">
        <f>SUMIFS(TOIMINTA!$W$3:$W$624, TOIMINTA!$AF$3:$AF$624,"g)*",TOIMINTA!$C$3:$C$624,"Toteutunut")</f>
        <v>0</v>
      </c>
      <c r="E85" s="15">
        <f>SUMIFS(TOIMINTA!$Y$3:$Y$624, TOIMINTA!$AF$3:$AF$624,"g)*",TOIMINTA!$C$3:$C$624,"Toteutunut")</f>
        <v>0</v>
      </c>
      <c r="F85" s="15">
        <f>SUMIFS(TOIMINTA!$Z$3:$Z$624, TOIMINTA!$AF$3:$AF$624,"g)*",TOIMINTA!$C$3:$C$624,"Toteutunut")</f>
        <v>0</v>
      </c>
      <c r="G85" s="15">
        <f>SUMIFS(TOIMINTA!$AA$3:$AA$624, TOIMINTA!$AF$3:$AF$624,"g)*",TOIMINTA!$C$3:$C$624,"Toteutunut")</f>
        <v>0</v>
      </c>
      <c r="H85" s="5" t="e">
        <f t="shared" si="78"/>
        <v>#DIV/0!</v>
      </c>
      <c r="I85" s="57" t="e">
        <f t="shared" si="83"/>
        <v>#DIV/0!</v>
      </c>
      <c r="J85" s="53">
        <f>SUMIFS(TOIMINTA!$D$3:$D$624, TOIMINTA!$AF$3:$AF$624,"g)*",TOIMINTA!$C$3:$C$624,"Ei osallistujia")</f>
        <v>0</v>
      </c>
      <c r="K85" s="57" t="e">
        <f t="shared" si="79"/>
        <v>#DIV/0!</v>
      </c>
      <c r="L85" s="53">
        <f>SUMIFS(TOIMINTA!$D$3:$D$624, TOIMINTA!$AF$3:$AF$624,"g)*",TOIMINTA!$C$3:$C$624,"Peruttu")</f>
        <v>0</v>
      </c>
      <c r="M85" s="57" t="e">
        <f t="shared" si="80"/>
        <v>#DIV/0!</v>
      </c>
      <c r="N85" s="53">
        <f>SUMIFS(TOIMINTA!$S$3:$S$624, TOIMINTA!$AF$3:$AF$624,"g)*",TOIMINTA!$C$3:$C$624,"Toteutunut")</f>
        <v>0</v>
      </c>
      <c r="O85" s="53">
        <f>SUMIFS(TOIMINTA!$T$3:$T$624, TOIMINTA!$AF$3:$AF$624,"g)*",TOIMINTA!$C$3:$C$624,"Toteutunut")</f>
        <v>0</v>
      </c>
      <c r="P85" s="4">
        <f t="shared" si="81"/>
        <v>0</v>
      </c>
      <c r="Q85" s="15">
        <f>SUMIFS(TOIMINTA!$U$3:$U$624, TOIMINTA!$AF$3:$AF$624,"g)*",TOIMINTA!$C$3:$C$624,"Toteutunut")</f>
        <v>0</v>
      </c>
      <c r="R85" s="15">
        <f>SUMIFS(TOIMINTA!$V$3:$V$624, TOIMINTA!$AF$3:$AF$624,"g)*",TOIMINTA!$C$3:$C$624,"Toteutunut")</f>
        <v>0</v>
      </c>
      <c r="S85" s="15">
        <f>SUMIFS(TOIMINTA!$X$3:$X$624, TOIMINTA!$AF$3:$AF$624,"g)*",TOIMINTA!$C$3:$C$624,"Toteutunut")</f>
        <v>0</v>
      </c>
      <c r="T85" s="4">
        <f t="shared" si="84"/>
        <v>0</v>
      </c>
      <c r="U85" s="9" t="str">
        <f t="shared" si="82"/>
        <v>g) Kaksi- tai useampikielinen</v>
      </c>
      <c r="V85" s="1"/>
      <c r="W85" s="1"/>
      <c r="X85" s="1"/>
      <c r="Y85" s="1"/>
      <c r="Z85" s="1"/>
      <c r="AA85" s="1"/>
      <c r="AB85" s="1"/>
      <c r="AC85" s="1"/>
      <c r="AD85" s="1"/>
      <c r="AE85" s="1"/>
      <c r="AF85" s="1"/>
      <c r="AG85" s="1"/>
      <c r="AH85" s="1"/>
      <c r="AI85" s="1"/>
      <c r="AJ85" s="1"/>
    </row>
    <row r="86" spans="1:36" ht="14.25" customHeight="1" x14ac:dyDescent="0.3">
      <c r="A86" s="8" t="str">
        <f>Muuttujat!A43</f>
        <v>h) Muu A</v>
      </c>
      <c r="B86" s="4">
        <f>SUMIFS(TOIMINTA!$D$3:$D$624, TOIMINTA!$AF$3:$AF$624,"h)*",TOIMINTA!$C$3:$C$624,"Toteutunut")</f>
        <v>0</v>
      </c>
      <c r="C86" s="15">
        <f t="shared" si="77"/>
        <v>0</v>
      </c>
      <c r="D86" s="15">
        <f>SUMIFS(TOIMINTA!$W$3:$W$624, TOIMINTA!$AF$3:$AF$624,"h)*",TOIMINTA!$C$3:$C$624,"Toteutunut")</f>
        <v>0</v>
      </c>
      <c r="E86" s="15">
        <f>SUMIFS(TOIMINTA!$Y$3:$Y$624, TOIMINTA!$AF$3:$AF$624,"h)*",TOIMINTA!$C$3:$C$624,"Toteutunut")</f>
        <v>0</v>
      </c>
      <c r="F86" s="15">
        <f>SUMIFS(TOIMINTA!$Z$3:$Z$624, TOIMINTA!$AF$3:$AF$624,"h)*",TOIMINTA!$C$3:$C$624,"Toteutunut")</f>
        <v>0</v>
      </c>
      <c r="G86" s="15">
        <f>SUMIFS(TOIMINTA!$AA$3:$AA$624, TOIMINTA!$AF$3:$AF$624,"h)*",TOIMINTA!$C$3:$C$624,"Toteutunut")</f>
        <v>0</v>
      </c>
      <c r="H86" s="5" t="e">
        <f t="shared" si="78"/>
        <v>#DIV/0!</v>
      </c>
      <c r="I86" s="57" t="e">
        <f t="shared" si="83"/>
        <v>#DIV/0!</v>
      </c>
      <c r="J86" s="53">
        <f>SUMIFS(TOIMINTA!$D$3:$D$624, TOIMINTA!$AF$3:$AF$624,"h)*",TOIMINTA!$C$3:$C$624,"Ei osallistujia")</f>
        <v>0</v>
      </c>
      <c r="K86" s="57" t="e">
        <f t="shared" si="79"/>
        <v>#DIV/0!</v>
      </c>
      <c r="L86" s="53">
        <f>SUMIFS(TOIMINTA!$D$3:$D$624, TOIMINTA!$AF$3:$AF$624,"h)*",TOIMINTA!$C$3:$C$624,"Peruttu")</f>
        <v>0</v>
      </c>
      <c r="M86" s="57" t="e">
        <f t="shared" si="80"/>
        <v>#DIV/0!</v>
      </c>
      <c r="N86" s="53">
        <f>SUMIFS(TOIMINTA!$S$3:$S$624, TOIMINTA!$AF$3:$AF$624,"h)*",TOIMINTA!$C$3:$C$624,"Toteutunut")</f>
        <v>0</v>
      </c>
      <c r="O86" s="53">
        <f>SUMIFS(TOIMINTA!$T$3:$T$624, TOIMINTA!$AF$3:$AF$624,"h)*",TOIMINTA!$C$3:$C$624,"Toteutunut")</f>
        <v>0</v>
      </c>
      <c r="P86" s="4">
        <f t="shared" si="81"/>
        <v>0</v>
      </c>
      <c r="Q86" s="15">
        <f>SUMIFS(TOIMINTA!$U$3:$U$624, TOIMINTA!$AF$3:$AF$624,"h)*",TOIMINTA!$C$3:$C$624,"Toteutunut")</f>
        <v>0</v>
      </c>
      <c r="R86" s="15">
        <f>SUMIFS(TOIMINTA!$V$3:$V$624, TOIMINTA!$AF$3:$AF$624,"h)*",TOIMINTA!$C$3:$C$624,"Toteutunut")</f>
        <v>0</v>
      </c>
      <c r="S86" s="15">
        <f>SUMIFS(TOIMINTA!$X$3:$X$624, TOIMINTA!$AF$3:$AF$624,"h)*",TOIMINTA!$C$3:$C$624,"Toteutunut")</f>
        <v>0</v>
      </c>
      <c r="T86" s="4">
        <f t="shared" si="84"/>
        <v>0</v>
      </c>
      <c r="U86" s="9" t="str">
        <f t="shared" si="82"/>
        <v>h) Muu A</v>
      </c>
      <c r="V86" s="1"/>
      <c r="W86" s="1"/>
      <c r="X86" s="1"/>
      <c r="Y86" s="1"/>
      <c r="Z86" s="1"/>
      <c r="AA86" s="1"/>
      <c r="AB86" s="1"/>
      <c r="AC86" s="1"/>
      <c r="AD86" s="1"/>
      <c r="AE86" s="1"/>
      <c r="AF86" s="1"/>
      <c r="AG86" s="1"/>
      <c r="AH86" s="1"/>
      <c r="AI86" s="1"/>
      <c r="AJ86" s="1"/>
    </row>
    <row r="87" spans="1:36" x14ac:dyDescent="0.3">
      <c r="A87" s="8" t="str">
        <f>Muuttujat!A44</f>
        <v>i) Muu B</v>
      </c>
      <c r="B87" s="4">
        <f>SUMIFS(TOIMINTA!$D$3:$D$624, TOIMINTA!$AF$3:$AF$624,"i)*",TOIMINTA!$C$3:$C$624,"Toteutunut")</f>
        <v>0</v>
      </c>
      <c r="C87" s="15">
        <f t="shared" si="77"/>
        <v>0</v>
      </c>
      <c r="D87" s="15">
        <f>SUMIFS(TOIMINTA!$W$3:$W$624, TOIMINTA!$AF$3:$AF$624,"i)*",TOIMINTA!$C$3:$C$624,"Toteutunut")</f>
        <v>0</v>
      </c>
      <c r="E87" s="15">
        <f>SUMIFS(TOIMINTA!$Y$3:$Y$624, TOIMINTA!$AF$3:$AF$624,"i)*",TOIMINTA!$C$3:$C$624,"Toteutunut")</f>
        <v>0</v>
      </c>
      <c r="F87" s="15">
        <f>SUMIFS(TOIMINTA!$Z$3:$Z$624, TOIMINTA!$AF$3:$AF$624,"i)*",TOIMINTA!$C$3:$C$624,"Toteutunut")</f>
        <v>0</v>
      </c>
      <c r="G87" s="15">
        <f>SUMIFS(TOIMINTA!$AA$3:$AA$624, TOIMINTA!$AF$3:$AF$624,"i)*",TOIMINTA!$C$3:$C$624,"Toteutunut")</f>
        <v>0</v>
      </c>
      <c r="H87" s="5" t="e">
        <f t="shared" si="78"/>
        <v>#DIV/0!</v>
      </c>
      <c r="I87" s="57" t="e">
        <f t="shared" si="83"/>
        <v>#DIV/0!</v>
      </c>
      <c r="J87" s="53">
        <f>SUMIFS(TOIMINTA!$D$3:$D$624, TOIMINTA!$AF$3:$AF$624,"i)*",TOIMINTA!$C$3:$C$624,"Ei osallistujia")</f>
        <v>0</v>
      </c>
      <c r="K87" s="57" t="e">
        <f t="shared" si="79"/>
        <v>#DIV/0!</v>
      </c>
      <c r="L87" s="53">
        <f>SUMIFS(TOIMINTA!$D$3:$D$624, TOIMINTA!$AF$3:$AF$624,"i)*",TOIMINTA!$C$3:$C$624,"Peruttu")</f>
        <v>0</v>
      </c>
      <c r="M87" s="57" t="e">
        <f t="shared" si="80"/>
        <v>#DIV/0!</v>
      </c>
      <c r="N87" s="53">
        <f>SUMIFS(TOIMINTA!$S$3:$S$624, TOIMINTA!$AF$3:$AF$624,"i)*",TOIMINTA!$C$3:$C$624,"Toteutunut")</f>
        <v>0</v>
      </c>
      <c r="O87" s="53">
        <f>SUMIFS(TOIMINTA!$T$3:$T$624, TOIMINTA!$AF$3:$AF$624,"i)*",TOIMINTA!$C$3:$C$624,"Toteutunut")</f>
        <v>0</v>
      </c>
      <c r="P87" s="4">
        <f t="shared" si="81"/>
        <v>0</v>
      </c>
      <c r="Q87" s="15">
        <f>SUMIFS(TOIMINTA!$U$3:$U$624, TOIMINTA!$AF$3:$AF$624,"i)*",TOIMINTA!$C$3:$C$624,"Toteutunut")</f>
        <v>0</v>
      </c>
      <c r="R87" s="15">
        <f>SUMIFS(TOIMINTA!$V$3:$V$624, TOIMINTA!$AF$3:$AF$624,"i)*",TOIMINTA!$C$3:$C$624,"Toteutunut")</f>
        <v>0</v>
      </c>
      <c r="S87" s="15">
        <f>SUMIFS(TOIMINTA!$X$3:$X$624, TOIMINTA!$AF$3:$AF$624,"i)*",TOIMINTA!$C$3:$C$624,"Toteutunut")</f>
        <v>0</v>
      </c>
      <c r="T87" s="4">
        <f t="shared" si="84"/>
        <v>0</v>
      </c>
      <c r="U87" s="9" t="str">
        <f t="shared" si="82"/>
        <v>i) Muu B</v>
      </c>
    </row>
    <row r="88" spans="1:36" x14ac:dyDescent="0.3">
      <c r="A88" s="8" t="str">
        <f>Muuttujat!A45</f>
        <v>j) Muu C</v>
      </c>
      <c r="B88" s="4">
        <f>SUMIFS(TOIMINTA!$D$3:$D$624, TOIMINTA!$AF$3:$AF$624,"j)*",TOIMINTA!$C$3:$C$624,"Toteutunut")</f>
        <v>0</v>
      </c>
      <c r="C88" s="15">
        <f t="shared" si="77"/>
        <v>0</v>
      </c>
      <c r="D88" s="15">
        <f>SUMIFS(TOIMINTA!$W$3:$W$624, TOIMINTA!$AF$3:$AF$624,"j)*",TOIMINTA!$C$3:$C$624,"Toteutunut")</f>
        <v>0</v>
      </c>
      <c r="E88" s="15">
        <f>SUMIFS(TOIMINTA!$Y$3:$Y$624, TOIMINTA!$AF$3:$AF$624,"j)*",TOIMINTA!$C$3:$C$624,"Toteutunut")</f>
        <v>0</v>
      </c>
      <c r="F88" s="15">
        <f>SUMIFS(TOIMINTA!$Z$3:$Z$624, TOIMINTA!$AF$3:$AF$624,"j)*",TOIMINTA!$C$3:$C$624,"Toteutunut")</f>
        <v>0</v>
      </c>
      <c r="G88" s="15">
        <f>SUMIFS(TOIMINTA!$AA$3:$AA$624, TOIMINTA!$AF$3:$AF$624,"j)*",TOIMINTA!$C$3:$C$624,"Toteutunut")</f>
        <v>0</v>
      </c>
      <c r="H88" s="5" t="e">
        <f t="shared" si="78"/>
        <v>#DIV/0!</v>
      </c>
      <c r="I88" s="57" t="e">
        <f t="shared" si="83"/>
        <v>#DIV/0!</v>
      </c>
      <c r="J88" s="53">
        <f>SUMIFS(TOIMINTA!$D$3:$D$624, TOIMINTA!$AF$3:$AF$624,"j)*",TOIMINTA!$C$3:$C$624,"Ei osallistujia")</f>
        <v>0</v>
      </c>
      <c r="K88" s="57" t="e">
        <f t="shared" si="79"/>
        <v>#DIV/0!</v>
      </c>
      <c r="L88" s="53">
        <f>SUMIFS(TOIMINTA!$D$3:$D$624, TOIMINTA!$AF$3:$AF$624,"j)*",TOIMINTA!$C$3:$C$624,"Peruttu")</f>
        <v>0</v>
      </c>
      <c r="M88" s="57" t="e">
        <f t="shared" si="80"/>
        <v>#DIV/0!</v>
      </c>
      <c r="N88" s="53">
        <f>SUMIFS(TOIMINTA!$S$3:$S$624, TOIMINTA!$AF$3:$AF$624,"j)*",TOIMINTA!$C$3:$C$624,"Toteutunut")</f>
        <v>0</v>
      </c>
      <c r="O88" s="53">
        <f>SUMIFS(TOIMINTA!$T$3:$T$624, TOIMINTA!$AF$3:$AF$624,"j)*",TOIMINTA!$C$3:$C$624,"Toteutunut")</f>
        <v>0</v>
      </c>
      <c r="P88" s="4">
        <f t="shared" si="81"/>
        <v>0</v>
      </c>
      <c r="Q88" s="15">
        <f>SUMIFS(TOIMINTA!$U$3:$U$624, TOIMINTA!$AF$3:$AF$624,"j)*",TOIMINTA!$C$3:$C$624,"Toteutunut")</f>
        <v>0</v>
      </c>
      <c r="R88" s="15">
        <f>SUMIFS(TOIMINTA!$V$3:$V$624, TOIMINTA!$AF$3:$AF$624,"j)*",TOIMINTA!$C$3:$C$624,"Toteutunut")</f>
        <v>0</v>
      </c>
      <c r="S88" s="15">
        <f>SUMIFS(TOIMINTA!$X$3:$X$624, TOIMINTA!$AF$3:$AF$624,"j)*",TOIMINTA!$C$3:$C$624,"Toteutunut")</f>
        <v>0</v>
      </c>
      <c r="T88" s="4">
        <f t="shared" si="84"/>
        <v>0</v>
      </c>
      <c r="U88" s="9" t="str">
        <f t="shared" si="82"/>
        <v>j) Muu C</v>
      </c>
    </row>
    <row r="89" spans="1:36" x14ac:dyDescent="0.3">
      <c r="A89" s="8" t="str">
        <f>Muuttujat!A46</f>
        <v>k) Muu D</v>
      </c>
      <c r="B89" s="4">
        <f>SUMIFS(TOIMINTA!$D$3:$D$624, TOIMINTA!$AF$3:$AF$624,"k)*",TOIMINTA!$C$3:$C$624,"Toteutunut")</f>
        <v>0</v>
      </c>
      <c r="C89" s="15">
        <f t="shared" si="77"/>
        <v>0</v>
      </c>
      <c r="D89" s="15">
        <f>SUMIFS(TOIMINTA!$W$3:$W$624, TOIMINTA!$AF$3:$AF$624,"k)*",TOIMINTA!$C$3:$C$624,"Toteutunut")</f>
        <v>0</v>
      </c>
      <c r="E89" s="15">
        <f>SUMIFS(TOIMINTA!$Y$3:$Y$624, TOIMINTA!$AF$3:$AF$624,"k)*",TOIMINTA!$C$3:$C$624,"Toteutunut")</f>
        <v>0</v>
      </c>
      <c r="F89" s="15">
        <f>SUMIFS(TOIMINTA!$Z$3:$Z$624, TOIMINTA!$AF$3:$AF$624,"k)*",TOIMINTA!$C$3:$C$624,"Toteutunut")</f>
        <v>0</v>
      </c>
      <c r="G89" s="15">
        <f>SUMIFS(TOIMINTA!$AA$3:$AA$624, TOIMINTA!$AF$3:$AF$624,"k)*",TOIMINTA!$C$3:$C$624,"Toteutunut")</f>
        <v>0</v>
      </c>
      <c r="H89" s="5" t="e">
        <f t="shared" si="78"/>
        <v>#DIV/0!</v>
      </c>
      <c r="I89" s="57" t="e">
        <f>B89/($B$2+$J$2+$L$2)</f>
        <v>#DIV/0!</v>
      </c>
      <c r="J89" s="53">
        <f>SUMIFS(TOIMINTA!$D$3:$D$624, TOIMINTA!$AF$3:$AF$624,"k)*",TOIMINTA!$C$3:$C$624,"Ei osallistujia")</f>
        <v>0</v>
      </c>
      <c r="K89" s="57" t="e">
        <f t="shared" si="79"/>
        <v>#DIV/0!</v>
      </c>
      <c r="L89" s="53">
        <f>SUMIFS(TOIMINTA!$D$3:$D$624, TOIMINTA!$AF$3:$AF$624,"k)*",TOIMINTA!$C$3:$C$624,"Peruttu")</f>
        <v>0</v>
      </c>
      <c r="M89" s="57" t="e">
        <f t="shared" si="80"/>
        <v>#DIV/0!</v>
      </c>
      <c r="N89" s="53">
        <f>SUMIFS(TOIMINTA!$S$3:$S$624, TOIMINTA!$AF$3:$AF$624,"k)*",TOIMINTA!$C$3:$C$624,"Toteutunut")</f>
        <v>0</v>
      </c>
      <c r="O89" s="53">
        <f>SUMIFS(TOIMINTA!$T$3:$T$624, TOIMINTA!$AF$3:$AF$624,"k)*",TOIMINTA!$C$3:$C$624,"Toteutunut")</f>
        <v>0</v>
      </c>
      <c r="P89" s="4">
        <f t="shared" si="81"/>
        <v>0</v>
      </c>
      <c r="Q89" s="15">
        <f>SUMIFS(TOIMINTA!$U$3:$U$624, TOIMINTA!$AF$3:$AF$624,"k)*",TOIMINTA!$C$3:$C$624,"Toteutunut")</f>
        <v>0</v>
      </c>
      <c r="R89" s="15">
        <f>SUMIFS(TOIMINTA!$V$3:$V$624, TOIMINTA!$AF$3:$AF$624,"k)*",TOIMINTA!$C$3:$C$624,"Toteutunut")</f>
        <v>0</v>
      </c>
      <c r="S89" s="15">
        <f>SUMIFS(TOIMINTA!$X$3:$X$624, TOIMINTA!$AF$3:$AF$624,"k)*",TOIMINTA!$C$3:$C$624,"Toteutunut")</f>
        <v>0</v>
      </c>
      <c r="T89" s="4">
        <f t="shared" si="84"/>
        <v>0</v>
      </c>
      <c r="U89" s="9" t="str">
        <f t="shared" si="82"/>
        <v>k) Muu D</v>
      </c>
    </row>
    <row r="90" spans="1:36" x14ac:dyDescent="0.3">
      <c r="A90" s="190"/>
      <c r="B90" s="176" t="s">
        <v>334</v>
      </c>
      <c r="G90"/>
      <c r="H90"/>
    </row>
    <row r="91" spans="1:36" x14ac:dyDescent="0.3">
      <c r="A91" s="190" t="str">
        <f>Muuttujat!B36</f>
        <v>a) Osallistava suunnittelu ja toteutus</v>
      </c>
      <c r="B91" s="4">
        <f>SUMIFS(TOIMINTA!$D$3:$D$624, TOIMINTA!$AG$3:$AG$624,"a)*",TOIMINTA!$C$3:$C$624,"Toteutunut")</f>
        <v>0</v>
      </c>
      <c r="C91" s="15">
        <f t="shared" si="77"/>
        <v>0</v>
      </c>
      <c r="D91" s="15">
        <f>SUMIFS(TOIMINTA!$W$3:$W$624, TOIMINTA!$AG$3:$AG$624,"a)*",TOIMINTA!$C$3:$C$624,"Toteutunut")</f>
        <v>0</v>
      </c>
      <c r="E91" s="15">
        <f>SUMIFS(TOIMINTA!$Y$3:$Y$624, TOIMINTA!$AG$3:$AG$624,"a)*",TOIMINTA!$C$3:$C$624,"Toteutunut")</f>
        <v>0</v>
      </c>
      <c r="F91" s="15">
        <f>SUMIFS(TOIMINTA!$Z$3:$Z$624, TOIMINTA!$AG$3:$AG$624,"a)*",TOIMINTA!$C$3:$C$624,"Toteutunut")</f>
        <v>0</v>
      </c>
      <c r="G91" s="15">
        <f>SUMIFS(TOIMINTA!$AA$3:$AA$624, TOIMINTA!$AG$3:$AG$624,"a)*",TOIMINTA!$C$3:$C$624,"Toteutunut")</f>
        <v>0</v>
      </c>
      <c r="H91" s="5" t="e">
        <f>B91/$B$2</f>
        <v>#DIV/0!</v>
      </c>
      <c r="I91" s="57" t="e">
        <f t="shared" ref="I91:I101" si="85">B91/($B$2+$J$2+$L$2)</f>
        <v>#DIV/0!</v>
      </c>
      <c r="J91" s="53">
        <f>SUMIFS(TOIMINTA!$D$3:$D$624, TOIMINTA!$AG$3:$AG$624,"a)*",TOIMINTA!$C$3:$C$624,"Ei osallistujia")</f>
        <v>0</v>
      </c>
      <c r="K91" s="57" t="e">
        <f>J91/($B$2+$J$2+$L$2)</f>
        <v>#DIV/0!</v>
      </c>
      <c r="L91" s="53">
        <f>SUMIFS(TOIMINTA!$D$3:$D$624, TOIMINTA!$AG$3:$AG$624,"a)*",TOIMINTA!$C$3:$C$624,"Peruttu")</f>
        <v>0</v>
      </c>
      <c r="M91" s="57" t="e">
        <f>L91/($B$2+$JE$2+$L$2)</f>
        <v>#DIV/0!</v>
      </c>
      <c r="N91" s="53">
        <f>SUMIFS(TOIMINTA!$S$3:$S$624, TOIMINTA!$AG$3:$AG$624,"a)*",TOIMINTA!$C$3:$C$624,"Toteutunut")</f>
        <v>0</v>
      </c>
      <c r="O91" s="53">
        <f>SUMIFS(TOIMINTA!$T$3:$T$624, TOIMINTA!$AG$3:$AG$624,"a)*",TOIMINTA!$C$3:$C$624,"Toteutunut")</f>
        <v>0</v>
      </c>
      <c r="P91" s="4">
        <f>IF(N91=0,0,N91/O91)</f>
        <v>0</v>
      </c>
      <c r="Q91" s="15">
        <f>SUMIFS(TOIMINTA!$U$3:$U$624, TOIMINTA!$AG$3:$AG$624,"a)*",TOIMINTA!$C$3:$C$624,"Toteutunut")</f>
        <v>0</v>
      </c>
      <c r="R91" s="15">
        <f>SUMIFS(TOIMINTA!$V$3:$V$624, TOIMINTA!$AG$3:$AG$624,"a)*",TOIMINTA!$C$3:$C$624,"Toteutunut")</f>
        <v>0</v>
      </c>
      <c r="S91" s="15">
        <f>SUMIFS(TOIMINTA!$X$3:$X$624, TOIMINTA!$AG$3:$AG$624,"a)*",TOIMINTA!$C$3:$C$624,"Toteutunut")</f>
        <v>0</v>
      </c>
      <c r="T91" s="4">
        <f>IF(S91=0,0,S91/B91)</f>
        <v>0</v>
      </c>
      <c r="U91" s="9" t="str">
        <f t="shared" si="82"/>
        <v>a) Osallistava suunnittelu ja toteutus</v>
      </c>
    </row>
    <row r="92" spans="1:36" x14ac:dyDescent="0.3">
      <c r="A92" s="190" t="str">
        <f>Muuttujat!B37</f>
        <v>b) Osallistava suunnittelu</v>
      </c>
      <c r="B92" s="4">
        <f>SUMIFS(TOIMINTA!$D$3:$D$624, TOIMINTA!$AG$3:$AG$624,"b)*",TOIMINTA!$C$3:$C$624,"Toteutunut")</f>
        <v>0</v>
      </c>
      <c r="C92" s="15">
        <f t="shared" si="77"/>
        <v>0</v>
      </c>
      <c r="D92" s="15">
        <f>SUMIFS(TOIMINTA!$W$3:$W$624, TOIMINTA!$AG$3:$AG$624,"b)*",TOIMINTA!$C$3:$C$624,"Toteutunut")</f>
        <v>0</v>
      </c>
      <c r="E92" s="15">
        <f>SUMIFS(TOIMINTA!$Y$3:$Y$624, TOIMINTA!$AG$3:$AG$624,"b)*",TOIMINTA!$C$3:$C$624,"Toteutunut")</f>
        <v>0</v>
      </c>
      <c r="F92" s="15">
        <f>SUMIFS(TOIMINTA!$Z$3:$Z$624, TOIMINTA!$AG$3:$AG$624,"b)*",TOIMINTA!$C$3:$C$624,"Toteutunut")</f>
        <v>0</v>
      </c>
      <c r="G92" s="15">
        <f>SUMIFS(TOIMINTA!$AA$3:$AA$624, TOIMINTA!$AG$3:$AG$624,"b)*",TOIMINTA!$C$3:$C$624,"Toteutunut")</f>
        <v>0</v>
      </c>
      <c r="H92" s="5" t="e">
        <f t="shared" ref="H92:H101" si="86">B92/$B$2</f>
        <v>#DIV/0!</v>
      </c>
      <c r="I92" s="57" t="e">
        <f t="shared" si="85"/>
        <v>#DIV/0!</v>
      </c>
      <c r="J92" s="53">
        <f>SUMIFS(TOIMINTA!$D$3:$D$624, TOIMINTA!$AG$3:$AG$624,"b)*",TOIMINTA!$C$3:$C$624,"Ei osallistujia")</f>
        <v>0</v>
      </c>
      <c r="K92" s="57" t="e">
        <f t="shared" ref="K92:K101" si="87">J92/($B$2+$J$2+$L$2)</f>
        <v>#DIV/0!</v>
      </c>
      <c r="L92" s="53">
        <f>SUMIFS(TOIMINTA!$D$3:$D$624, TOIMINTA!$AG$3:$AG$624,"b)*",TOIMINTA!$C$3:$C$624,"Peruttu")</f>
        <v>0</v>
      </c>
      <c r="M92" s="57" t="e">
        <f t="shared" ref="M92:M101" si="88">L92/($B$2+$JE$2+$L$2)</f>
        <v>#DIV/0!</v>
      </c>
      <c r="N92" s="53">
        <f>SUMIFS(TOIMINTA!$S$3:$S$624, TOIMINTA!$AG$3:$AG$624,"b)*",TOIMINTA!$C$3:$C$624,"Toteutunut")</f>
        <v>0</v>
      </c>
      <c r="O92" s="53">
        <f>SUMIFS(TOIMINTA!$T$3:$T$624, TOIMINTA!$AG$3:$AG$624,"b)*",TOIMINTA!$C$3:$C$624,"Toteutunut")</f>
        <v>0</v>
      </c>
      <c r="P92" s="4">
        <f t="shared" ref="P92:P101" si="89">IF(N92=0,0,N92/O92)</f>
        <v>0</v>
      </c>
      <c r="Q92" s="15">
        <f>SUMIFS(TOIMINTA!$U$3:$U$624, TOIMINTA!$AG$3:$AG$624,"b)*",TOIMINTA!$C$3:$C$624,"Toteutunut")</f>
        <v>0</v>
      </c>
      <c r="R92" s="15">
        <f>SUMIFS(TOIMINTA!$V$3:$V$624, TOIMINTA!$AG$3:$AG$624,"b)*",TOIMINTA!$C$3:$C$624,"Toteutunut")</f>
        <v>0</v>
      </c>
      <c r="S92" s="15">
        <f>SUMIFS(TOIMINTA!$X$3:$X$624, TOIMINTA!$AG$3:$AG$624,"b)*",TOIMINTA!$C$3:$C$624,"Toteutunut")</f>
        <v>0</v>
      </c>
      <c r="T92" s="4">
        <f t="shared" ref="T92:T101" si="90">IF(S92=0,0,S92/B92)</f>
        <v>0</v>
      </c>
      <c r="U92" s="9" t="str">
        <f t="shared" si="82"/>
        <v>b) Osallistava suunnittelu</v>
      </c>
    </row>
    <row r="93" spans="1:36" x14ac:dyDescent="0.3">
      <c r="A93" s="190" t="str">
        <f>Muuttujat!B38</f>
        <v>c) Vuorovaikutteinen</v>
      </c>
      <c r="B93" s="4">
        <f>SUMIFS(TOIMINTA!$D$3:$D$624, TOIMINTA!$AG$3:$AG$624,"c)*",TOIMINTA!$C$3:$C$624,"Toteutunut")</f>
        <v>0</v>
      </c>
      <c r="C93" s="15">
        <f t="shared" si="77"/>
        <v>0</v>
      </c>
      <c r="D93" s="15">
        <f>SUMIFS(TOIMINTA!$W$3:$W$624, TOIMINTA!$AG$3:$AG$624,"c)*",TOIMINTA!$C$3:$C$624,"Toteutunut")</f>
        <v>0</v>
      </c>
      <c r="E93" s="15">
        <f>SUMIFS(TOIMINTA!$Y$3:$Y$624, TOIMINTA!$AG$3:$AG$624,"c)*",TOIMINTA!$C$3:$C$624,"Toteutunut")</f>
        <v>0</v>
      </c>
      <c r="F93" s="15">
        <f>SUMIFS(TOIMINTA!$Z$3:$Z$624, TOIMINTA!$AG$3:$AG$624,"c)*",TOIMINTA!$C$3:$C$624,"Toteutunut")</f>
        <v>0</v>
      </c>
      <c r="G93" s="15">
        <f>SUMIFS(TOIMINTA!$AA$3:$AA$624, TOIMINTA!$AG$3:$AG$624,"c)*",TOIMINTA!$C$3:$C$624,"Toteutunut")</f>
        <v>0</v>
      </c>
      <c r="H93" s="5" t="e">
        <f t="shared" si="86"/>
        <v>#DIV/0!</v>
      </c>
      <c r="I93" s="57" t="e">
        <f t="shared" si="85"/>
        <v>#DIV/0!</v>
      </c>
      <c r="J93" s="53">
        <f>SUMIFS(TOIMINTA!$D$3:$D$624, TOIMINTA!$AG$3:$AG$624,"c)*",TOIMINTA!$C$3:$C$624,"Ei osallistujia")</f>
        <v>0</v>
      </c>
      <c r="K93" s="57" t="e">
        <f t="shared" si="87"/>
        <v>#DIV/0!</v>
      </c>
      <c r="L93" s="53">
        <f>SUMIFS(TOIMINTA!$D$3:$D$624, TOIMINTA!$AG$3:$AG$624,"c)*",TOIMINTA!$C$3:$C$624,"Peruttu")</f>
        <v>0</v>
      </c>
      <c r="M93" s="57" t="e">
        <f t="shared" si="88"/>
        <v>#DIV/0!</v>
      </c>
      <c r="N93" s="53">
        <f>SUMIFS(TOIMINTA!$S$3:$S$624, TOIMINTA!$AG$3:$AG$624,"c)*",TOIMINTA!$C$3:$C$624,"Toteutunut")</f>
        <v>0</v>
      </c>
      <c r="O93" s="53">
        <f>SUMIFS(TOIMINTA!$T$3:$T$624, TOIMINTA!$AG$3:$AG$624,"c)*",TOIMINTA!$C$3:$C$624,"Toteutunut")</f>
        <v>0</v>
      </c>
      <c r="P93" s="4">
        <f t="shared" si="89"/>
        <v>0</v>
      </c>
      <c r="Q93" s="15">
        <f>SUMIFS(TOIMINTA!$U$3:$U$624, TOIMINTA!$AG$3:$AG$624,"c)*",TOIMINTA!$C$3:$C$624,"Toteutunut")</f>
        <v>0</v>
      </c>
      <c r="R93" s="15">
        <f>SUMIFS(TOIMINTA!$V$3:$V$624, TOIMINTA!$AG$3:$AG$624,"c)*",TOIMINTA!$C$3:$C$624,"Toteutunut")</f>
        <v>0</v>
      </c>
      <c r="S93" s="15">
        <f>SUMIFS(TOIMINTA!$X$3:$X$624, TOIMINTA!$AG$3:$AG$624,"c)*",TOIMINTA!$C$3:$C$624,"Toteutunut")</f>
        <v>0</v>
      </c>
      <c r="T93" s="4">
        <f t="shared" si="90"/>
        <v>0</v>
      </c>
      <c r="U93" s="9" t="str">
        <f t="shared" si="82"/>
        <v>c) Vuorovaikutteinen</v>
      </c>
    </row>
    <row r="94" spans="1:36" x14ac:dyDescent="0.3">
      <c r="A94" s="190" t="str">
        <f>Muuttujat!B39</f>
        <v>d) Aktivoiva</v>
      </c>
      <c r="B94" s="4">
        <f>SUMIFS(TOIMINTA!$D$3:$D$624, TOIMINTA!$AG$3:$AG$624,"d)*",TOIMINTA!$C$3:$C$624,"Toteutunut")</f>
        <v>0</v>
      </c>
      <c r="C94" s="15">
        <f t="shared" si="77"/>
        <v>0</v>
      </c>
      <c r="D94" s="15">
        <f>SUMIFS(TOIMINTA!$W$3:$W$624, TOIMINTA!$AG$3:$AG$624,"d)*",TOIMINTA!$C$3:$C$624,"Toteutunut")</f>
        <v>0</v>
      </c>
      <c r="E94" s="15">
        <f>SUMIFS(TOIMINTA!$Y$3:$Y$624, TOIMINTA!$AG$3:$AG$624,"d)*",TOIMINTA!$C$3:$C$624,"Toteutunut")</f>
        <v>0</v>
      </c>
      <c r="F94" s="15">
        <f>SUMIFS(TOIMINTA!$Z$3:$Z$624, TOIMINTA!$AG$3:$AG$624,"d)*",TOIMINTA!$C$3:$C$624,"Toteutunut")</f>
        <v>0</v>
      </c>
      <c r="G94" s="15">
        <f>SUMIFS(TOIMINTA!$AA$3:$AA$624, TOIMINTA!$AG$3:$AG$624,"d)*",TOIMINTA!$C$3:$C$624,"Toteutunut")</f>
        <v>0</v>
      </c>
      <c r="H94" s="5" t="e">
        <f t="shared" si="86"/>
        <v>#DIV/0!</v>
      </c>
      <c r="I94" s="57" t="e">
        <f t="shared" si="85"/>
        <v>#DIV/0!</v>
      </c>
      <c r="J94" s="53">
        <f>SUMIFS(TOIMINTA!$D$3:$D$624, TOIMINTA!$AG$3:$AG$624,"d)*",TOIMINTA!$C$3:$C$624,"Ei osallistujia")</f>
        <v>0</v>
      </c>
      <c r="K94" s="57" t="e">
        <f t="shared" si="87"/>
        <v>#DIV/0!</v>
      </c>
      <c r="L94" s="53">
        <f>SUMIFS(TOIMINTA!$D$3:$D$624, TOIMINTA!$AG$3:$AG$624,"d)*",TOIMINTA!$C$3:$C$624,"Peruttu")</f>
        <v>0</v>
      </c>
      <c r="M94" s="57" t="e">
        <f t="shared" si="88"/>
        <v>#DIV/0!</v>
      </c>
      <c r="N94" s="53">
        <f>SUMIFS(TOIMINTA!$S$3:$S$624, TOIMINTA!$AG$3:$AG$624,"d)*",TOIMINTA!$C$3:$C$624,"Toteutunut")</f>
        <v>0</v>
      </c>
      <c r="O94" s="53">
        <f>SUMIFS(TOIMINTA!$T$3:$T$624, TOIMINTA!$AG$3:$AG$624,"da)*",TOIMINTA!$C$3:$C$624,"Toteutunut")</f>
        <v>0</v>
      </c>
      <c r="P94" s="4">
        <f t="shared" si="89"/>
        <v>0</v>
      </c>
      <c r="Q94" s="15">
        <f>SUMIFS(TOIMINTA!$U$3:$U$624, TOIMINTA!$AG$3:$AG$624,"d)*",TOIMINTA!$C$3:$C$624,"Toteutunut")</f>
        <v>0</v>
      </c>
      <c r="R94" s="15">
        <f>SUMIFS(TOIMINTA!$V$3:$V$624, TOIMINTA!$AG$3:$AG$624,"d)*",TOIMINTA!$C$3:$C$624,"Toteutunut")</f>
        <v>0</v>
      </c>
      <c r="S94" s="15">
        <f>SUMIFS(TOIMINTA!$X$3:$X$624, TOIMINTA!$AG$3:$AG$624,"d)*",TOIMINTA!$C$3:$C$624,"Toteutunut")</f>
        <v>0</v>
      </c>
      <c r="T94" s="4">
        <f t="shared" si="90"/>
        <v>0</v>
      </c>
      <c r="U94" s="9" t="str">
        <f t="shared" si="82"/>
        <v>d) Aktivoiva</v>
      </c>
    </row>
    <row r="95" spans="1:36" x14ac:dyDescent="0.3">
      <c r="A95" s="190" t="str">
        <f>Muuttujat!B40</f>
        <v>e) Passiivinen</v>
      </c>
      <c r="B95" s="4">
        <f>SUMIFS(TOIMINTA!$D$3:$D$624, TOIMINTA!$AG$3:$AG$624,"e)*",TOIMINTA!$C$3:$C$624,"Toteutunut")</f>
        <v>0</v>
      </c>
      <c r="C95" s="15">
        <f t="shared" si="77"/>
        <v>0</v>
      </c>
      <c r="D95" s="15">
        <f>SUMIFS(TOIMINTA!$W$3:$W$624, TOIMINTA!$AG$3:$AG$624,"e)*",TOIMINTA!$C$3:$C$624,"Toteutunut")</f>
        <v>0</v>
      </c>
      <c r="E95" s="15">
        <f>SUMIFS(TOIMINTA!$Y$3:$Y$624, TOIMINTA!$AG$3:$AG$624,"e)*",TOIMINTA!$C$3:$C$624,"Toteutunut")</f>
        <v>0</v>
      </c>
      <c r="F95" s="15">
        <f>SUMIFS(TOIMINTA!$Z$3:$Z$624, TOIMINTA!$AG$3:$AG$624,"e)*",TOIMINTA!$C$3:$C$624,"Toteutunut")</f>
        <v>0</v>
      </c>
      <c r="G95" s="15">
        <f>SUMIFS(TOIMINTA!$AA$3:$AA$624, TOIMINTA!$AG$3:$AG$624,"e)*",TOIMINTA!$C$3:$C$624,"Toteutunut")</f>
        <v>0</v>
      </c>
      <c r="H95" s="5" t="e">
        <f t="shared" si="86"/>
        <v>#DIV/0!</v>
      </c>
      <c r="I95" s="57" t="e">
        <f t="shared" si="85"/>
        <v>#DIV/0!</v>
      </c>
      <c r="J95" s="53">
        <f>SUMIFS(TOIMINTA!$D$3:$D$624, TOIMINTA!$AG$3:$AG$624,"e)*",TOIMINTA!$C$3:$C$624,"Ei osallistujia")</f>
        <v>0</v>
      </c>
      <c r="K95" s="57" t="e">
        <f t="shared" si="87"/>
        <v>#DIV/0!</v>
      </c>
      <c r="L95" s="53">
        <f>SUMIFS(TOIMINTA!$D$3:$D$624, TOIMINTA!$AG$3:$AG$624,"e)*",TOIMINTA!$C$3:$C$624,"Peruttu")</f>
        <v>0</v>
      </c>
      <c r="M95" s="57" t="e">
        <f t="shared" si="88"/>
        <v>#DIV/0!</v>
      </c>
      <c r="N95" s="53">
        <f>SUMIFS(TOIMINTA!$S$3:$S$624, TOIMINTA!$AG$3:$AG$624,"e)*",TOIMINTA!$C$3:$C$624,"Toteutunut")</f>
        <v>0</v>
      </c>
      <c r="O95" s="53">
        <f>SUMIFS(TOIMINTA!$T$3:$T$624, TOIMINTA!$AG$3:$AG$624,"e)*",TOIMINTA!$C$3:$C$624,"Toteutunut")</f>
        <v>0</v>
      </c>
      <c r="P95" s="4">
        <f t="shared" si="89"/>
        <v>0</v>
      </c>
      <c r="Q95" s="15">
        <f>SUMIFS(TOIMINTA!$U$3:$U$624, TOIMINTA!$AG$3:$AG$624,"e)*",TOIMINTA!$C$3:$C$624,"Toteutunut")</f>
        <v>0</v>
      </c>
      <c r="R95" s="15">
        <f>SUMIFS(TOIMINTA!$V$3:$V$624, TOIMINTA!$AG$3:$AG$624,"e)*",TOIMINTA!$C$3:$C$624,"Toteutunut")</f>
        <v>0</v>
      </c>
      <c r="S95" s="15">
        <f>SUMIFS(TOIMINTA!$X$3:$X$624, TOIMINTA!$AG$3:$AG$624,"e)*",TOIMINTA!$C$3:$C$624,"Toteutunut")</f>
        <v>0</v>
      </c>
      <c r="T95" s="4">
        <f t="shared" si="90"/>
        <v>0</v>
      </c>
      <c r="U95" s="9" t="str">
        <f t="shared" si="82"/>
        <v>e) Passiivinen</v>
      </c>
    </row>
    <row r="96" spans="1:36" x14ac:dyDescent="0.3">
      <c r="A96" s="190" t="str">
        <f>Muuttujat!B41</f>
        <v>f) Oma määritelmä B</v>
      </c>
      <c r="B96" s="4">
        <f>SUMIFS(TOIMINTA!$D$3:$D$624, TOIMINTA!$AG$3:$AG$624,"f)*",TOIMINTA!$C$3:$C$624,"Toteutunut")</f>
        <v>0</v>
      </c>
      <c r="C96" s="15">
        <f t="shared" si="77"/>
        <v>0</v>
      </c>
      <c r="D96" s="15">
        <f>SUMIFS(TOIMINTA!$W$3:$W$624, TOIMINTA!$AG$3:$AG$624,"f)*",TOIMINTA!$C$3:$C$624,"Toteutunut")</f>
        <v>0</v>
      </c>
      <c r="E96" s="15">
        <f>SUMIFS(TOIMINTA!$Y$3:$Y$624, TOIMINTA!$AG$3:$AG$624,"f)*",TOIMINTA!$C$3:$C$624,"Toteutunut")</f>
        <v>0</v>
      </c>
      <c r="F96" s="15">
        <f>SUMIFS(TOIMINTA!$Z$3:$Z$624, TOIMINTA!$AG$3:$AG$624,"f)*",TOIMINTA!$C$3:$C$624,"Toteutunut")</f>
        <v>0</v>
      </c>
      <c r="G96" s="15">
        <f>SUMIFS(TOIMINTA!$AA$3:$AA$624, TOIMINTA!$AG$3:$AG$624,"f)*",TOIMINTA!$C$3:$C$624,"Toteutunut")</f>
        <v>0</v>
      </c>
      <c r="H96" s="5" t="e">
        <f t="shared" si="86"/>
        <v>#DIV/0!</v>
      </c>
      <c r="I96" s="57" t="e">
        <f t="shared" si="85"/>
        <v>#DIV/0!</v>
      </c>
      <c r="J96" s="53">
        <f>SUMIFS(TOIMINTA!$D$3:$D$624, TOIMINTA!$AG$3:$AG$624,"f)*",TOIMINTA!$C$3:$C$624,"Ei osallistujia")</f>
        <v>0</v>
      </c>
      <c r="K96" s="57" t="e">
        <f t="shared" si="87"/>
        <v>#DIV/0!</v>
      </c>
      <c r="L96" s="53">
        <f>SUMIFS(TOIMINTA!$D$3:$D$624, TOIMINTA!$AG$3:$AG$624,"f)*",TOIMINTA!$C$3:$C$624,"Peruttu")</f>
        <v>0</v>
      </c>
      <c r="M96" s="57" t="e">
        <f t="shared" si="88"/>
        <v>#DIV/0!</v>
      </c>
      <c r="N96" s="53">
        <f>SUMIFS(TOIMINTA!$S$3:$S$624, TOIMINTA!$AG$3:$AG$624,"f)*",TOIMINTA!$C$3:$C$624,"Toteutunut")</f>
        <v>0</v>
      </c>
      <c r="O96" s="53">
        <f>SUMIFS(TOIMINTA!$T$3:$T$624, TOIMINTA!$AG$3:$AG$624,"f)*",TOIMINTA!$C$3:$C$624,"Toteutunut")</f>
        <v>0</v>
      </c>
      <c r="P96" s="4">
        <f t="shared" si="89"/>
        <v>0</v>
      </c>
      <c r="Q96" s="15">
        <f>SUMIFS(TOIMINTA!$U$3:$U$624, TOIMINTA!$AG$3:$AG$624,"f)*",TOIMINTA!$C$3:$C$624,"Toteutunut")</f>
        <v>0</v>
      </c>
      <c r="R96" s="15">
        <f>SUMIFS(TOIMINTA!$V$3:$V$624, TOIMINTA!$AG$3:$AG$624,"f)*",TOIMINTA!$C$3:$C$624,"Toteutunut")</f>
        <v>0</v>
      </c>
      <c r="S96" s="15">
        <f>SUMIFS(TOIMINTA!$X$3:$X$624, TOIMINTA!$AG$3:$AG$624,"f)*",TOIMINTA!$C$3:$C$624,"Toteutunut")</f>
        <v>0</v>
      </c>
      <c r="T96" s="4">
        <f t="shared" si="90"/>
        <v>0</v>
      </c>
      <c r="U96" s="9" t="str">
        <f t="shared" si="82"/>
        <v>f) Oma määritelmä B</v>
      </c>
    </row>
    <row r="97" spans="1:36" x14ac:dyDescent="0.3">
      <c r="A97" s="190" t="str">
        <f>Muuttujat!B42</f>
        <v>g) Oma määritelmä C</v>
      </c>
      <c r="B97" s="4">
        <f>SUMIFS(TOIMINTA!$D$3:$D$624, TOIMINTA!$AG$3:$AG$624,"g)*",TOIMINTA!$C$3:$C$624,"Toteutunut")</f>
        <v>0</v>
      </c>
      <c r="C97" s="15">
        <f t="shared" si="77"/>
        <v>0</v>
      </c>
      <c r="D97" s="15">
        <f>SUMIFS(TOIMINTA!$W$3:$W$624, TOIMINTA!$AG$3:$AG$624,"g)*",TOIMINTA!$C$3:$C$624,"Toteutunut")</f>
        <v>0</v>
      </c>
      <c r="E97" s="15">
        <f>SUMIFS(TOIMINTA!$Y$3:$Y$624, TOIMINTA!$AG$3:$AG$624,"g)*",TOIMINTA!$C$3:$C$624,"Toteutunut")</f>
        <v>0</v>
      </c>
      <c r="F97" s="15">
        <f>SUMIFS(TOIMINTA!$Z$3:$Z$624, TOIMINTA!$AG$3:$AG$624,"g)*",TOIMINTA!$C$3:$C$624,"Toteutunut")</f>
        <v>0</v>
      </c>
      <c r="G97" s="15">
        <f>SUMIFS(TOIMINTA!$AA$3:$AA$624, TOIMINTA!$AG$3:$AG$624,"g)*",TOIMINTA!$C$3:$C$624,"Toteutunut")</f>
        <v>0</v>
      </c>
      <c r="H97" s="5" t="e">
        <f t="shared" si="86"/>
        <v>#DIV/0!</v>
      </c>
      <c r="I97" s="57" t="e">
        <f t="shared" si="85"/>
        <v>#DIV/0!</v>
      </c>
      <c r="J97" s="53">
        <f>SUMIFS(TOIMINTA!$D$3:$D$624, TOIMINTA!$AG$3:$AG$624,"g)*",TOIMINTA!$C$3:$C$624,"Ei osallistujia")</f>
        <v>0</v>
      </c>
      <c r="K97" s="57" t="e">
        <f t="shared" si="87"/>
        <v>#DIV/0!</v>
      </c>
      <c r="L97" s="53">
        <f>SUMIFS(TOIMINTA!$D$3:$D$624, TOIMINTA!$AG$3:$AG$624,"g)*",TOIMINTA!$C$3:$C$624,"Peruttu")</f>
        <v>0</v>
      </c>
      <c r="M97" s="57" t="e">
        <f t="shared" si="88"/>
        <v>#DIV/0!</v>
      </c>
      <c r="N97" s="53">
        <f>SUMIFS(TOIMINTA!$S$3:$S$624, TOIMINTA!$AG$3:$AG$624,"g)*",TOIMINTA!$C$3:$C$624,"Toteutunut")</f>
        <v>0</v>
      </c>
      <c r="O97" s="53">
        <f>SUMIFS(TOIMINTA!$T$3:$T$624, TOIMINTA!$AG$3:$AG$624,"g)*",TOIMINTA!$C$3:$C$624,"Toteutunut")</f>
        <v>0</v>
      </c>
      <c r="P97" s="4">
        <f t="shared" si="89"/>
        <v>0</v>
      </c>
      <c r="Q97" s="15">
        <f>SUMIFS(TOIMINTA!$U$3:$U$624, TOIMINTA!$AG$3:$AG$624,"g)*",TOIMINTA!$C$3:$C$624,"Toteutunut")</f>
        <v>0</v>
      </c>
      <c r="R97" s="15">
        <f>SUMIFS(TOIMINTA!$V$3:$V$624, TOIMINTA!$AG$3:$AG$624,"g)*",TOIMINTA!$C$3:$C$624,"Toteutunut")</f>
        <v>0</v>
      </c>
      <c r="S97" s="15">
        <f>SUMIFS(TOIMINTA!$X$3:$X$624, TOIMINTA!$AG$3:$AG$624,"g)*",TOIMINTA!$C$3:$C$624,"Toteutunut")</f>
        <v>0</v>
      </c>
      <c r="T97" s="4">
        <f t="shared" si="90"/>
        <v>0</v>
      </c>
      <c r="U97" s="9" t="str">
        <f t="shared" si="82"/>
        <v>g) Oma määritelmä C</v>
      </c>
    </row>
    <row r="98" spans="1:36" x14ac:dyDescent="0.3">
      <c r="A98" s="190" t="str">
        <f>Muuttujat!B43</f>
        <v>h) Oma määritelmä D</v>
      </c>
      <c r="B98" s="4">
        <f>SUMIFS(TOIMINTA!$D$3:$D$624, TOIMINTA!$AG$3:$AG$624,"h)*",TOIMINTA!$C$3:$C$624,"Toteutunut")</f>
        <v>0</v>
      </c>
      <c r="C98" s="15">
        <f t="shared" si="77"/>
        <v>0</v>
      </c>
      <c r="D98" s="15">
        <f>SUMIFS(TOIMINTA!$W$3:$W$624, TOIMINTA!$AG$3:$AG$624,"h)*",TOIMINTA!$C$3:$C$624,"Toteutunut")</f>
        <v>0</v>
      </c>
      <c r="E98" s="15">
        <f>SUMIFS(TOIMINTA!$Y$3:$Y$624, TOIMINTA!$AG$3:$AG$624,"h)*",TOIMINTA!$C$3:$C$624,"Toteutunut")</f>
        <v>0</v>
      </c>
      <c r="F98" s="15">
        <f>SUMIFS(TOIMINTA!$Z$3:$Z$624, TOIMINTA!$AG$3:$AG$624,"h)*",TOIMINTA!$C$3:$C$624,"Toteutunut")</f>
        <v>0</v>
      </c>
      <c r="G98" s="15">
        <f>SUMIFS(TOIMINTA!$AA$3:$AA$624, TOIMINTA!$AG$3:$AG$624,"h)*",TOIMINTA!$C$3:$C$624,"Toteutunut")</f>
        <v>0</v>
      </c>
      <c r="H98" s="5" t="e">
        <f t="shared" si="86"/>
        <v>#DIV/0!</v>
      </c>
      <c r="I98" s="57" t="e">
        <f t="shared" si="85"/>
        <v>#DIV/0!</v>
      </c>
      <c r="J98" s="53">
        <f>SUMIFS(TOIMINTA!$D$3:$D$624, TOIMINTA!$AG$3:$AG$624,"h)*",TOIMINTA!$C$3:$C$624,"Ei osallistujia")</f>
        <v>0</v>
      </c>
      <c r="K98" s="57" t="e">
        <f t="shared" si="87"/>
        <v>#DIV/0!</v>
      </c>
      <c r="L98" s="53">
        <f>SUMIFS(TOIMINTA!$D$3:$D$624, TOIMINTA!$AG$3:$AG$624,"h)*",TOIMINTA!$C$3:$C$624,"Peruttu")</f>
        <v>0</v>
      </c>
      <c r="M98" s="57" t="e">
        <f t="shared" si="88"/>
        <v>#DIV/0!</v>
      </c>
      <c r="N98" s="53">
        <f>SUMIFS(TOIMINTA!$S$3:$S$624, TOIMINTA!$AG$3:$AG$624,"h)*",TOIMINTA!$C$3:$C$624,"Toteutunut")</f>
        <v>0</v>
      </c>
      <c r="O98" s="53">
        <f>SUMIFS(TOIMINTA!$T$3:$T$624, TOIMINTA!$AG$3:$AG$624,"h)*",TOIMINTA!$C$3:$C$624,"Toteutunut")</f>
        <v>0</v>
      </c>
      <c r="P98" s="4">
        <f t="shared" si="89"/>
        <v>0</v>
      </c>
      <c r="Q98" s="15">
        <f>SUMIFS(TOIMINTA!$U$3:$U$624, TOIMINTA!$AG$3:$AG$624,"h)*",TOIMINTA!$C$3:$C$624,"Toteutunut")</f>
        <v>0</v>
      </c>
      <c r="R98" s="15">
        <f>SUMIFS(TOIMINTA!$V$3:$V$624, TOIMINTA!$AG$3:$AG$624,"h)*",TOIMINTA!$C$3:$C$624,"Toteutunut")</f>
        <v>0</v>
      </c>
      <c r="S98" s="15">
        <f>SUMIFS(TOIMINTA!$X$3:$X$624, TOIMINTA!$AG$3:$AG$624,"h)*",TOIMINTA!$C$3:$C$624,"Toteutunut")</f>
        <v>0</v>
      </c>
      <c r="T98" s="4">
        <f t="shared" si="90"/>
        <v>0</v>
      </c>
      <c r="U98" s="9" t="str">
        <f t="shared" si="82"/>
        <v>h) Oma määritelmä D</v>
      </c>
    </row>
    <row r="99" spans="1:36" x14ac:dyDescent="0.3">
      <c r="A99" s="190" t="str">
        <f>Muuttujat!B44</f>
        <v>i) Oma määritelmä E</v>
      </c>
      <c r="B99" s="4">
        <f>SUMIFS(TOIMINTA!$D$3:$D$624, TOIMINTA!$AG$3:$AG$624,"i)*",TOIMINTA!$C$3:$C$624,"Toteutunut")</f>
        <v>0</v>
      </c>
      <c r="C99" s="15">
        <f t="shared" si="77"/>
        <v>0</v>
      </c>
      <c r="D99" s="15">
        <f>SUMIFS(TOIMINTA!$W$3:$W$624, TOIMINTA!$AG$3:$AG$624,"i)*",TOIMINTA!$C$3:$C$624,"Toteutunut")</f>
        <v>0</v>
      </c>
      <c r="E99" s="15">
        <f>SUMIFS(TOIMINTA!$Y$3:$Y$624, TOIMINTA!$AG$3:$AG$624,"i)*",TOIMINTA!$C$3:$C$624,"Toteutunut")</f>
        <v>0</v>
      </c>
      <c r="F99" s="15">
        <f>SUMIFS(TOIMINTA!$Z$3:$Z$624, TOIMINTA!$AG$3:$AG$624,"i)*",TOIMINTA!$C$3:$C$624,"Toteutunut")</f>
        <v>0</v>
      </c>
      <c r="G99" s="15">
        <f>SUMIFS(TOIMINTA!$AA$3:$AA$624, TOIMINTA!$AG$3:$AG$624,"i)*",TOIMINTA!$C$3:$C$624,"Toteutunut")</f>
        <v>0</v>
      </c>
      <c r="H99" s="5" t="e">
        <f t="shared" si="86"/>
        <v>#DIV/0!</v>
      </c>
      <c r="I99" s="57" t="e">
        <f t="shared" si="85"/>
        <v>#DIV/0!</v>
      </c>
      <c r="J99" s="53">
        <f>SUMIFS(TOIMINTA!$D$3:$D$624, TOIMINTA!$AG$3:$AG$624,"i)*",TOIMINTA!$C$3:$C$624,"Ei osallistujia")</f>
        <v>0</v>
      </c>
      <c r="K99" s="57" t="e">
        <f t="shared" si="87"/>
        <v>#DIV/0!</v>
      </c>
      <c r="L99" s="53">
        <f>SUMIFS(TOIMINTA!$D$3:$D$624, TOIMINTA!$AG$3:$AG$624,"i)*",TOIMINTA!$C$3:$C$624,"Peruttu")</f>
        <v>0</v>
      </c>
      <c r="M99" s="57" t="e">
        <f t="shared" si="88"/>
        <v>#DIV/0!</v>
      </c>
      <c r="N99" s="53">
        <f>SUMIFS(TOIMINTA!$S$3:$S$624, TOIMINTA!$AG$3:$AG$624,"i)*",TOIMINTA!$C$3:$C$624,"Toteutunut")</f>
        <v>0</v>
      </c>
      <c r="O99" s="53">
        <f>SUMIFS(TOIMINTA!$T$3:$T$624, TOIMINTA!$AG$3:$AG$624,"i)*",TOIMINTA!$C$3:$C$624,"Toteutunut")</f>
        <v>0</v>
      </c>
      <c r="P99" s="4">
        <f t="shared" si="89"/>
        <v>0</v>
      </c>
      <c r="Q99" s="15">
        <f>SUMIFS(TOIMINTA!$U$3:$U$624, TOIMINTA!$AG$3:$AG$624,"i)*",TOIMINTA!$C$3:$C$624,"Toteutunut")</f>
        <v>0</v>
      </c>
      <c r="R99" s="15">
        <f>SUMIFS(TOIMINTA!$V$3:$V$624, TOIMINTA!$AG$3:$AG$624,"i)*",TOIMINTA!$C$3:$C$624,"Toteutunut")</f>
        <v>0</v>
      </c>
      <c r="S99" s="15">
        <f>SUMIFS(TOIMINTA!$X$3:$X$624, TOIMINTA!$AG$3:$AG$624,"i)*",TOIMINTA!$C$3:$C$624,"Toteutunut")</f>
        <v>0</v>
      </c>
      <c r="T99" s="4">
        <f t="shared" si="90"/>
        <v>0</v>
      </c>
      <c r="U99" s="9" t="str">
        <f t="shared" si="82"/>
        <v>i) Oma määritelmä E</v>
      </c>
    </row>
    <row r="100" spans="1:36" x14ac:dyDescent="0.3">
      <c r="A100" s="190" t="str">
        <f>Muuttujat!B45</f>
        <v>j) Oma määritelmä F</v>
      </c>
      <c r="B100" s="4">
        <f>SUMIFS(TOIMINTA!$D$3:$D$624, TOIMINTA!$AG$3:$AG$624,"j)*",TOIMINTA!$C$3:$C$624,"Toteutunut")</f>
        <v>0</v>
      </c>
      <c r="C100" s="15">
        <f t="shared" si="77"/>
        <v>0</v>
      </c>
      <c r="D100" s="15">
        <f>SUMIFS(TOIMINTA!$W$3:$W$624, TOIMINTA!$AG$3:$AG$624,"j)*",TOIMINTA!$C$3:$C$624,"Toteutunut")</f>
        <v>0</v>
      </c>
      <c r="E100" s="15">
        <f>SUMIFS(TOIMINTA!$Y$3:$Y$624, TOIMINTA!$AG$3:$AG$624,"j)*",TOIMINTA!$C$3:$C$624,"Toteutunut")</f>
        <v>0</v>
      </c>
      <c r="F100" s="15">
        <f>SUMIFS(TOIMINTA!$Z$3:$Z$624, TOIMINTA!$AG$3:$AG$624,"j)*",TOIMINTA!$C$3:$C$624,"Toteutunut")</f>
        <v>0</v>
      </c>
      <c r="G100" s="15">
        <f>SUMIFS(TOIMINTA!$AA$3:$AA$624, TOIMINTA!$AG$3:$AG$624,"j)*",TOIMINTA!$C$3:$C$624,"Toteutunut")</f>
        <v>0</v>
      </c>
      <c r="H100" s="5" t="e">
        <f t="shared" si="86"/>
        <v>#DIV/0!</v>
      </c>
      <c r="I100" s="57" t="e">
        <f t="shared" si="85"/>
        <v>#DIV/0!</v>
      </c>
      <c r="J100" s="53">
        <f>SUMIFS(TOIMINTA!$D$3:$D$624, TOIMINTA!$AG$3:$AG$624,"j)*",TOIMINTA!$C$3:$C$624,"Ei osallistujia")</f>
        <v>0</v>
      </c>
      <c r="K100" s="57" t="e">
        <f t="shared" si="87"/>
        <v>#DIV/0!</v>
      </c>
      <c r="L100" s="53">
        <f>SUMIFS(TOIMINTA!$D$3:$D$624, TOIMINTA!$AG$3:$AG$624,"j)*",TOIMINTA!$C$3:$C$624,"Peruttu")</f>
        <v>0</v>
      </c>
      <c r="M100" s="57" t="e">
        <f t="shared" si="88"/>
        <v>#DIV/0!</v>
      </c>
      <c r="N100" s="53">
        <f>SUMIFS(TOIMINTA!$S$3:$S$624, TOIMINTA!$AG$3:$AG$624,"j)*",TOIMINTA!$C$3:$C$624,"Toteutunut")</f>
        <v>0</v>
      </c>
      <c r="O100" s="53">
        <f>SUMIFS(TOIMINTA!$T$3:$T$624, TOIMINTA!$AG$3:$AG$624,"j)*",TOIMINTA!$C$3:$C$624,"Toteutunut")</f>
        <v>0</v>
      </c>
      <c r="P100" s="4">
        <f t="shared" si="89"/>
        <v>0</v>
      </c>
      <c r="Q100" s="15">
        <f>SUMIFS(TOIMINTA!$U$3:$U$624, TOIMINTA!$AG$3:$AG$624,"j)*",TOIMINTA!$C$3:$C$624,"Toteutunut")</f>
        <v>0</v>
      </c>
      <c r="R100" s="15">
        <f>SUMIFS(TOIMINTA!$V$3:$V$624, TOIMINTA!$AG$3:$AG$624,"j)*",TOIMINTA!$C$3:$C$624,"Toteutunut")</f>
        <v>0</v>
      </c>
      <c r="S100" s="15">
        <f>SUMIFS(TOIMINTA!$X$3:$X$624, TOIMINTA!$AG$3:$AG$624,"j)*",TOIMINTA!$C$3:$C$624,"Toteutunut")</f>
        <v>0</v>
      </c>
      <c r="T100" s="4">
        <f t="shared" si="90"/>
        <v>0</v>
      </c>
      <c r="U100" s="9" t="str">
        <f t="shared" si="82"/>
        <v>j) Oma määritelmä F</v>
      </c>
    </row>
    <row r="101" spans="1:36" x14ac:dyDescent="0.3">
      <c r="A101" s="190" t="str">
        <f>Muuttujat!B46</f>
        <v>k) Oma määritelmä G</v>
      </c>
      <c r="B101" s="4">
        <f>SUMIFS(TOIMINTA!$D$3:$D$624, TOIMINTA!$AG$3:$AG$624,"k)*",TOIMINTA!$C$3:$C$624,"Toteutunut")</f>
        <v>0</v>
      </c>
      <c r="C101" s="15">
        <f t="shared" si="77"/>
        <v>0</v>
      </c>
      <c r="D101" s="15">
        <f>SUMIFS(TOIMINTA!$W$3:$W$624, TOIMINTA!$AG$3:$AG$624,"k)*",TOIMINTA!$C$3:$C$624,"Toteutunut")</f>
        <v>0</v>
      </c>
      <c r="E101" s="15">
        <f>SUMIFS(TOIMINTA!$Y$3:$Y$624, TOIMINTA!$AG$3:$AG$624,"k)*",TOIMINTA!$C$3:$C$624,"Toteutunut")</f>
        <v>0</v>
      </c>
      <c r="F101" s="15">
        <f>SUMIFS(TOIMINTA!$Z$3:$Z$624, TOIMINTA!$AG$3:$AG$624,"k)*",TOIMINTA!$C$3:$C$624,"Toteutunut")</f>
        <v>0</v>
      </c>
      <c r="G101" s="15">
        <f>SUMIFS(TOIMINTA!$AA$3:$AA$624, TOIMINTA!$AG$3:$AG$624,"k)*",TOIMINTA!$C$3:$C$624,"Toteutunut")</f>
        <v>0</v>
      </c>
      <c r="H101" s="5" t="e">
        <f t="shared" si="86"/>
        <v>#DIV/0!</v>
      </c>
      <c r="I101" s="57" t="e">
        <f t="shared" si="85"/>
        <v>#DIV/0!</v>
      </c>
      <c r="J101" s="53">
        <f>SUMIFS(TOIMINTA!$D$3:$D$624, TOIMINTA!$AG$3:$AG$624,"k)*",TOIMINTA!$C$3:$C$624,"Ei osallistujia")</f>
        <v>0</v>
      </c>
      <c r="K101" s="57" t="e">
        <f t="shared" si="87"/>
        <v>#DIV/0!</v>
      </c>
      <c r="L101" s="53">
        <f>SUMIFS(TOIMINTA!$D$3:$D$624, TOIMINTA!$AG$3:$AG$624,"k)*",TOIMINTA!$C$3:$C$624,"Peruttu")</f>
        <v>0</v>
      </c>
      <c r="M101" s="57" t="e">
        <f t="shared" si="88"/>
        <v>#DIV/0!</v>
      </c>
      <c r="N101" s="53">
        <f>SUMIFS(TOIMINTA!$S$3:$S$624, TOIMINTA!$AG$3:$AG$624,"k)*",TOIMINTA!$C$3:$C$624,"Toteutunut")</f>
        <v>0</v>
      </c>
      <c r="O101" s="53">
        <f>SUMIFS(TOIMINTA!$T$3:$T$624, TOIMINTA!$AG$3:$AG$624,"k)*",TOIMINTA!$C$3:$C$624,"Toteutunut")</f>
        <v>0</v>
      </c>
      <c r="P101" s="4">
        <f t="shared" si="89"/>
        <v>0</v>
      </c>
      <c r="Q101" s="15">
        <f>SUMIFS(TOIMINTA!$U$3:$U$624, TOIMINTA!$AG$3:$AG$624,"k)*",TOIMINTA!$C$3:$C$624,"Toteutunut")</f>
        <v>0</v>
      </c>
      <c r="R101" s="15">
        <f>SUMIFS(TOIMINTA!$V$3:$V$624, TOIMINTA!$AG$3:$AG$624,"k)*",TOIMINTA!$C$3:$C$624,"Toteutunut")</f>
        <v>0</v>
      </c>
      <c r="S101" s="15">
        <f>SUMIFS(TOIMINTA!$X$3:$X$624, TOIMINTA!$AG$3:$AG$624,"k)*",TOIMINTA!$C$3:$C$624,"Toteutunut")</f>
        <v>0</v>
      </c>
      <c r="T101" s="4">
        <f t="shared" si="90"/>
        <v>0</v>
      </c>
      <c r="U101" s="9" t="str">
        <f t="shared" si="82"/>
        <v>k) Oma määritelmä G</v>
      </c>
    </row>
    <row r="102" spans="1:36" ht="14.25" customHeight="1" x14ac:dyDescent="0.3">
      <c r="A102" s="13" t="s">
        <v>57</v>
      </c>
      <c r="B102" s="2" t="s">
        <v>335</v>
      </c>
      <c r="C102" s="2"/>
      <c r="D102" s="56"/>
      <c r="E102" s="2"/>
      <c r="F102" s="56"/>
      <c r="G102" s="2"/>
      <c r="H102" s="56"/>
      <c r="I102" s="64"/>
      <c r="J102" s="64"/>
      <c r="K102" s="2"/>
      <c r="L102" s="1"/>
      <c r="M102" s="1"/>
      <c r="N102" s="1"/>
      <c r="O102" s="1"/>
      <c r="P102" s="1"/>
      <c r="Q102" s="1"/>
      <c r="R102" s="83" t="str">
        <f t="shared" ref="R102" si="91">A102</f>
        <v>Valitse yksi</v>
      </c>
      <c r="S102" s="1"/>
      <c r="T102" s="1"/>
      <c r="U102" s="1"/>
      <c r="V102" s="1"/>
      <c r="W102" s="1"/>
      <c r="X102" s="1"/>
      <c r="Y102" s="1"/>
      <c r="Z102" s="1"/>
      <c r="AA102" s="1"/>
      <c r="AB102" s="1"/>
      <c r="AC102" s="1"/>
      <c r="AD102" s="1"/>
      <c r="AE102" s="1"/>
      <c r="AF102" s="1"/>
      <c r="AG102" s="1"/>
    </row>
    <row r="103" spans="1:36" ht="14.25" customHeight="1" x14ac:dyDescent="0.3">
      <c r="A103" s="49" t="str">
        <f>Muuttujat!C36</f>
        <v>a) Toiminta soveltuu kaikille</v>
      </c>
      <c r="B103" s="4">
        <f>SUMIFS(TOIMINTA!$D$3:$D$624, TOIMINTA!$AH$3:$AH$624,"a)*",TOIMINTA!$C$3:$C$624,"Toteutunut")</f>
        <v>0</v>
      </c>
      <c r="C103" s="15">
        <f t="shared" ref="C103:C125" si="92">D103+G103</f>
        <v>0</v>
      </c>
      <c r="D103" s="15">
        <f>SUMIFS(TOIMINTA!$W$3:$W$624, TOIMINTA!$AH$3:$AH$624,"a)*",TOIMINTA!$C$3:$C$624,"Toteutunut")</f>
        <v>0</v>
      </c>
      <c r="E103" s="15">
        <f>SUMIFS(TOIMINTA!$Y$3:$Y$624, TOIMINTA!$AH$3:$AH$624,"a)*",TOIMINTA!$C$3:$C$624,"Toteutunut")</f>
        <v>0</v>
      </c>
      <c r="F103" s="15">
        <f>SUMIFS(TOIMINTA!$Z$3:$Z$624, TOIMINTA!$AH$3:$AH$624,"a)*",TOIMINTA!$C$3:$C$624,"Toteutunut")</f>
        <v>0</v>
      </c>
      <c r="G103" s="15">
        <f>SUMIFS(TOIMINTA!$AA$3:$AA$624, TOIMINTA!$AH$3:$AH$624,"a)*",TOIMINTA!$C$3:$C$624,"Toteutunut")</f>
        <v>0</v>
      </c>
      <c r="H103" s="5" t="e">
        <f t="shared" ref="H103:H113" si="93">B103/$B$2</f>
        <v>#DIV/0!</v>
      </c>
      <c r="I103" s="57" t="e">
        <f t="shared" ref="I103:I113" si="94">B103/($B$2+$J$2+$L$2)</f>
        <v>#DIV/0!</v>
      </c>
      <c r="J103" s="53">
        <f>SUMIFS(TOIMINTA!$D$3:$D$624, TOIMINTA!$AH$3:$AH$624,"a)*",TOIMINTA!$C$3:$C$624,"Ei osallistujia")</f>
        <v>0</v>
      </c>
      <c r="K103" s="57" t="e">
        <f t="shared" ref="K103:K113" si="95">J103/($B$2+$J$2+$L$2)</f>
        <v>#DIV/0!</v>
      </c>
      <c r="L103" s="53">
        <f>SUMIFS(TOIMINTA!$D$3:$D$624, TOIMINTA!$AH$3:$AH$624,"a)*",TOIMINTA!$C$3:$C$624,"Peruttu")</f>
        <v>0</v>
      </c>
      <c r="M103" s="57" t="e">
        <f t="shared" ref="M103:M113" si="96">L103/($B$2+$JE$2+$L$2)</f>
        <v>#DIV/0!</v>
      </c>
      <c r="N103" s="53">
        <f>SUMIFS(TOIMINTA!$S$3:$S$624, TOIMINTA!$AH$3:$AH$624,"a)*",TOIMINTA!$C$3:$C$624,"Toteutunut")</f>
        <v>0</v>
      </c>
      <c r="O103" s="53">
        <f>SUMIFS(TOIMINTA!$T$3:$T$624, TOIMINTA!$AH$3:$AH$624,"a)*",TOIMINTA!$C$3:$C$624,"Toteutunut")</f>
        <v>0</v>
      </c>
      <c r="P103" s="4">
        <f t="shared" ref="P103:P113" si="97">IF(N103=0,0,N103/O103)</f>
        <v>0</v>
      </c>
      <c r="Q103" s="15">
        <f>SUMIFS(TOIMINTA!$U$3:$U$624, TOIMINTA!$AH$3:$AH$624,"a)*",TOIMINTA!$C$3:$C$624,"Toteutunut")</f>
        <v>0</v>
      </c>
      <c r="R103" s="15">
        <f>SUMIFS(TOIMINTA!$V$3:$V$624, TOIMINTA!$AH$3:$AH$624,"a)*",TOIMINTA!$C$3:$C$624,"Toteutunut")</f>
        <v>0</v>
      </c>
      <c r="S103" s="15">
        <f>SUMIFS(TOIMINTA!$X$3:$X$624, TOIMINTA!$AH$3:$AH$624,"a)*",TOIMINTA!$C$3:$C$624,"Toteutunut")</f>
        <v>0</v>
      </c>
      <c r="T103" s="4">
        <f t="shared" ref="T103:T113" si="98">IF(S103=0,0,S103/B103)</f>
        <v>0</v>
      </c>
      <c r="U103" s="9" t="str">
        <f>A103</f>
        <v>a) Toiminta soveltuu kaikille</v>
      </c>
      <c r="V103" s="1"/>
      <c r="W103" s="1"/>
      <c r="X103" s="1"/>
      <c r="Y103" s="1"/>
      <c r="Z103" s="1"/>
      <c r="AA103" s="1"/>
      <c r="AB103" s="1"/>
      <c r="AC103" s="1"/>
      <c r="AD103" s="1"/>
      <c r="AE103" s="1"/>
      <c r="AF103" s="1"/>
      <c r="AG103" s="1"/>
      <c r="AH103" s="1"/>
      <c r="AI103" s="1"/>
      <c r="AJ103" s="1"/>
    </row>
    <row r="104" spans="1:36" ht="14.25" customHeight="1" x14ac:dyDescent="0.3">
      <c r="A104" s="49" t="str">
        <f>Muuttujat!C37</f>
        <v>b) Toiminta soveltuu joillekin erityisryhmille</v>
      </c>
      <c r="B104" s="4">
        <f>SUMIFS(TOIMINTA!$D$3:$D$624, TOIMINTA!$AH$3:$AH$624,"b)*",TOIMINTA!$C$3:$C$624,"Toteutunut")</f>
        <v>0</v>
      </c>
      <c r="C104" s="15">
        <f t="shared" si="92"/>
        <v>0</v>
      </c>
      <c r="D104" s="15">
        <f>SUMIFS(TOIMINTA!$W$3:$W$624, TOIMINTA!$AH$3:$AH$624,"b)*",TOIMINTA!$C$3:$C$624,"Toteutunut")</f>
        <v>0</v>
      </c>
      <c r="E104" s="15">
        <f>SUMIFS(TOIMINTA!$Y$3:$Y$624, TOIMINTA!$AH$3:$AH$624,"b)*",TOIMINTA!$C$3:$C$624,"Toteutunut")</f>
        <v>0</v>
      </c>
      <c r="F104" s="15">
        <f>SUMIFS(TOIMINTA!$Z$3:$Z$624, TOIMINTA!$AH$3:$AH$624,"b)*",TOIMINTA!$C$3:$C$624,"Toteutunut")</f>
        <v>0</v>
      </c>
      <c r="G104" s="15">
        <f>SUMIFS(TOIMINTA!$AA$3:$AA$624, TOIMINTA!$AH$3:$AH$624,"b)*",TOIMINTA!$C$3:$C$624,"Toteutunut")</f>
        <v>0</v>
      </c>
      <c r="H104" s="5" t="e">
        <f t="shared" si="93"/>
        <v>#DIV/0!</v>
      </c>
      <c r="I104" s="57" t="e">
        <f t="shared" si="94"/>
        <v>#DIV/0!</v>
      </c>
      <c r="J104" s="53">
        <f>SUMIFS(TOIMINTA!$D$3:$D$624, TOIMINTA!$AH$3:$AH$624,"b)*",TOIMINTA!$C$3:$C$624,"Ei osallistujia")</f>
        <v>0</v>
      </c>
      <c r="K104" s="57" t="e">
        <f t="shared" si="95"/>
        <v>#DIV/0!</v>
      </c>
      <c r="L104" s="53">
        <f>SUMIFS(TOIMINTA!$D$3:$D$624, TOIMINTA!$AH$3:$AH$624,"b)*",TOIMINTA!$C$3:$C$624,"Peruttu")</f>
        <v>0</v>
      </c>
      <c r="M104" s="57" t="e">
        <f t="shared" si="96"/>
        <v>#DIV/0!</v>
      </c>
      <c r="N104" s="53">
        <f>SUMIFS(TOIMINTA!$S$3:$S$624, TOIMINTA!$AH$3:$AH$624,"b)*",TOIMINTA!$C$3:$C$624,"Toteutunut")</f>
        <v>0</v>
      </c>
      <c r="O104" s="53">
        <f>SUMIFS(TOIMINTA!$T$3:$T$624, TOIMINTA!$AH$3:$AH$624,"b)*",TOIMINTA!$C$3:$C$624,"Toteutunut")</f>
        <v>0</v>
      </c>
      <c r="P104" s="4">
        <f t="shared" si="97"/>
        <v>0</v>
      </c>
      <c r="Q104" s="15">
        <f>SUMIFS(TOIMINTA!$U$3:$U$624, TOIMINTA!$AH$3:$AH$624,"b)*",TOIMINTA!$C$3:$C$624,"Toteutunut")</f>
        <v>0</v>
      </c>
      <c r="R104" s="15">
        <f>SUMIFS(TOIMINTA!$V$3:$V$624, TOIMINTA!$AH$3:$AH$624,"b)*",TOIMINTA!$C$3:$C$624,"Toteutunut")</f>
        <v>0</v>
      </c>
      <c r="S104" s="15">
        <f>SUMIFS(TOIMINTA!$X$3:$X$624, TOIMINTA!$AH$3:$AH$624,"b)*",TOIMINTA!$C$3:$C$624,"Toteutunut")</f>
        <v>0</v>
      </c>
      <c r="T104" s="4">
        <f t="shared" si="98"/>
        <v>0</v>
      </c>
      <c r="U104" s="9" t="str">
        <f>A104</f>
        <v>b) Toiminta soveltuu joillekin erityisryhmille</v>
      </c>
      <c r="V104" s="1"/>
      <c r="W104" s="1"/>
      <c r="X104" s="1"/>
      <c r="Y104" s="1"/>
      <c r="Z104" s="1"/>
      <c r="AA104" s="1"/>
      <c r="AB104" s="1"/>
      <c r="AC104" s="1"/>
      <c r="AD104" s="1"/>
      <c r="AE104" s="1"/>
      <c r="AF104" s="1"/>
      <c r="AG104" s="1"/>
      <c r="AH104" s="1"/>
      <c r="AI104" s="1"/>
      <c r="AJ104" s="1"/>
    </row>
    <row r="105" spans="1:36" ht="14.25" customHeight="1" x14ac:dyDescent="0.3">
      <c r="A105" s="49" t="str">
        <f>Muuttujat!C38</f>
        <v>c) Toiminta on suunnattu erityisryhmälle</v>
      </c>
      <c r="B105" s="4">
        <f>SUMIFS(TOIMINTA!$D$3:$D$624, TOIMINTA!$AH$3:$AH$624,"c)*",TOIMINTA!$C$3:$C$624,"Toteutunut")</f>
        <v>0</v>
      </c>
      <c r="C105" s="15">
        <f t="shared" si="92"/>
        <v>0</v>
      </c>
      <c r="D105" s="15">
        <f>SUMIFS(TOIMINTA!$W$3:$W$624, TOIMINTA!$AH$3:$AH$624,"c)*",TOIMINTA!$C$3:$C$624,"Toteutunut")</f>
        <v>0</v>
      </c>
      <c r="E105" s="15">
        <f>SUMIFS(TOIMINTA!$Y$3:$Y$624, TOIMINTA!$AH$3:$AH$624,"c)*",TOIMINTA!$C$3:$C$624,"Toteutunut")</f>
        <v>0</v>
      </c>
      <c r="F105" s="15">
        <f>SUMIFS(TOIMINTA!$Z$3:$Z$624, TOIMINTA!$AH$3:$AH$624,"c)*",TOIMINTA!$C$3:$C$624,"Toteutunut")</f>
        <v>0</v>
      </c>
      <c r="G105" s="15">
        <f>SUMIFS(TOIMINTA!$AA$3:$AA$624, TOIMINTA!$AH$3:$AH$624,"c)*",TOIMINTA!$C$3:$C$624,"Toteutunut")</f>
        <v>0</v>
      </c>
      <c r="H105" s="5" t="e">
        <f t="shared" si="93"/>
        <v>#DIV/0!</v>
      </c>
      <c r="I105" s="57" t="e">
        <f t="shared" si="94"/>
        <v>#DIV/0!</v>
      </c>
      <c r="J105" s="53">
        <f>SUMIFS(TOIMINTA!$D$3:$D$624, TOIMINTA!$AH$3:$AH$624,"c)*",TOIMINTA!$C$3:$C$624,"Ei osallistujia")</f>
        <v>0</v>
      </c>
      <c r="K105" s="57" t="e">
        <f t="shared" si="95"/>
        <v>#DIV/0!</v>
      </c>
      <c r="L105" s="53">
        <f>SUMIFS(TOIMINTA!$D$3:$D$624, TOIMINTA!$AH$3:$AH$624,"c)*",TOIMINTA!$C$3:$C$624,"Peruttu")</f>
        <v>0</v>
      </c>
      <c r="M105" s="57" t="e">
        <f t="shared" si="96"/>
        <v>#DIV/0!</v>
      </c>
      <c r="N105" s="53">
        <f>SUMIFS(TOIMINTA!$S$3:$S$624, TOIMINTA!$AH$3:$AH$624,"c)*",TOIMINTA!$C$3:$C$624,"Toteutunut")</f>
        <v>0</v>
      </c>
      <c r="O105" s="53">
        <f>SUMIFS(TOIMINTA!$T$3:$T$624, TOIMINTA!$AH$3:$AH$624,"c)*",TOIMINTA!$C$3:$C$624,"Toteutunut")</f>
        <v>0</v>
      </c>
      <c r="P105" s="4">
        <f t="shared" si="97"/>
        <v>0</v>
      </c>
      <c r="Q105" s="15">
        <f>SUMIFS(TOIMINTA!$U$3:$U$624, TOIMINTA!$AH$3:$AH$624,"c)*",TOIMINTA!$C$3:$C$624,"Toteutunut")</f>
        <v>0</v>
      </c>
      <c r="R105" s="15">
        <f>SUMIFS(TOIMINTA!$V$3:$V$624, TOIMINTA!$AH$3:$AH$624,"c)*",TOIMINTA!$C$3:$C$624,"Toteutunut")</f>
        <v>0</v>
      </c>
      <c r="S105" s="15">
        <f>SUMIFS(TOIMINTA!$X$3:$X$624, TOIMINTA!$AH$3:$AH$624,"c)*",TOIMINTA!$C$3:$C$624,"Toteutunut")</f>
        <v>0</v>
      </c>
      <c r="T105" s="4">
        <f t="shared" si="98"/>
        <v>0</v>
      </c>
      <c r="U105" s="9" t="str">
        <f>A105</f>
        <v>c) Toiminta on suunnattu erityisryhmälle</v>
      </c>
      <c r="V105" s="1"/>
      <c r="W105" s="1"/>
      <c r="X105" s="1"/>
      <c r="Y105" s="1"/>
      <c r="Z105" s="1"/>
      <c r="AA105" s="1"/>
      <c r="AB105" s="1"/>
      <c r="AC105" s="1"/>
      <c r="AD105" s="1"/>
      <c r="AE105" s="1"/>
      <c r="AF105" s="1"/>
      <c r="AG105" s="1"/>
      <c r="AH105" s="1"/>
      <c r="AI105" s="1"/>
      <c r="AJ105" s="1"/>
    </row>
    <row r="106" spans="1:36" ht="14.25" customHeight="1" x14ac:dyDescent="0.3">
      <c r="A106" s="49" t="str">
        <f>Muuttujat!C39</f>
        <v>d) Toiminta ei ole suunnattu erityisryhmille</v>
      </c>
      <c r="B106" s="4">
        <f>SUMIFS(TOIMINTA!$D$3:$D$624, TOIMINTA!$AH$3:$AH$624,"d)*",TOIMINTA!$C$3:$C$624,"Toteutunut")</f>
        <v>0</v>
      </c>
      <c r="C106" s="15">
        <f t="shared" si="92"/>
        <v>0</v>
      </c>
      <c r="D106" s="15">
        <f>SUMIFS(TOIMINTA!$W$3:$W$624, TOIMINTA!$AH$3:$AH$624,"d)*",TOIMINTA!$C$3:$C$624,"Toteutunut")</f>
        <v>0</v>
      </c>
      <c r="E106" s="15">
        <f>SUMIFS(TOIMINTA!$Y$3:$Y$624, TOIMINTA!$AH$3:$AH$624,"d)*",TOIMINTA!$C$3:$C$624,"Toteutunut")</f>
        <v>0</v>
      </c>
      <c r="F106" s="15">
        <f>SUMIFS(TOIMINTA!$Z$3:$Z$624, TOIMINTA!$AH$3:$AH$624,"d)*",TOIMINTA!$C$3:$C$624,"Toteutunut")</f>
        <v>0</v>
      </c>
      <c r="G106" s="15">
        <f>SUMIFS(TOIMINTA!$AA$3:$AA$624, TOIMINTA!$AH$3:$AH$624,"d)*",TOIMINTA!$C$3:$C$624,"Toteutunut")</f>
        <v>0</v>
      </c>
      <c r="H106" s="5" t="e">
        <f t="shared" si="93"/>
        <v>#DIV/0!</v>
      </c>
      <c r="I106" s="57" t="e">
        <f t="shared" si="94"/>
        <v>#DIV/0!</v>
      </c>
      <c r="J106" s="53">
        <f>SUMIFS(TOIMINTA!$D$3:$D$624, TOIMINTA!$AH$3:$AH$624,"d)*",TOIMINTA!$C$3:$C$624,"Ei osallistujia")</f>
        <v>0</v>
      </c>
      <c r="K106" s="57" t="e">
        <f t="shared" si="95"/>
        <v>#DIV/0!</v>
      </c>
      <c r="L106" s="53">
        <f>SUMIFS(TOIMINTA!$D$3:$D$624, TOIMINTA!$AH$3:$AH$624,"d)*",TOIMINTA!$C$3:$C$624,"Peruttu")</f>
        <v>0</v>
      </c>
      <c r="M106" s="57" t="e">
        <f t="shared" si="96"/>
        <v>#DIV/0!</v>
      </c>
      <c r="N106" s="53">
        <f>SUMIFS(TOIMINTA!$S$3:$S$624, TOIMINTA!$AH$3:$AH$624,"d)*",TOIMINTA!$C$3:$C$624,"Toteutunut")</f>
        <v>0</v>
      </c>
      <c r="O106" s="53">
        <f>SUMIFS(TOIMINTA!$T$3:$T$624, TOIMINTA!$AH$3:$AH$624,"d)*",TOIMINTA!$C$3:$C$624,"Toteutunut")</f>
        <v>0</v>
      </c>
      <c r="P106" s="4">
        <f t="shared" si="97"/>
        <v>0</v>
      </c>
      <c r="Q106" s="15">
        <f>SUMIFS(TOIMINTA!$U$3:$U$624, TOIMINTA!$AH$3:$AH$624,"d)*",TOIMINTA!$C$3:$C$624,"Toteutunut")</f>
        <v>0</v>
      </c>
      <c r="R106" s="15">
        <f>SUMIFS(TOIMINTA!$V$3:$V$624, TOIMINTA!$AH$3:$AH$624,"d)*",TOIMINTA!$C$3:$C$624,"Toteutunut")</f>
        <v>0</v>
      </c>
      <c r="S106" s="15">
        <f>SUMIFS(TOIMINTA!$X$3:$X$624, TOIMINTA!$AH$3:$AH$624,"d)*",TOIMINTA!$C$3:$C$624,"Toteutunut")</f>
        <v>0</v>
      </c>
      <c r="T106" s="4">
        <f t="shared" si="98"/>
        <v>0</v>
      </c>
      <c r="U106" s="9" t="str">
        <f>A106</f>
        <v>d) Toiminta ei ole suunnattu erityisryhmille</v>
      </c>
      <c r="V106" s="1"/>
      <c r="W106" s="1"/>
      <c r="X106" s="1"/>
      <c r="Y106" s="1"/>
      <c r="Z106" s="1"/>
      <c r="AA106" s="1"/>
      <c r="AB106" s="1"/>
      <c r="AC106" s="1"/>
      <c r="AD106" s="1"/>
      <c r="AE106" s="1"/>
      <c r="AF106" s="1"/>
      <c r="AG106" s="1"/>
      <c r="AH106" s="1"/>
      <c r="AI106" s="1"/>
      <c r="AJ106" s="1"/>
    </row>
    <row r="107" spans="1:36" x14ac:dyDescent="0.3">
      <c r="A107" s="49" t="str">
        <f>Muuttujat!C40</f>
        <v>e) Oma määritelmä A</v>
      </c>
      <c r="B107" s="4">
        <f>SUMIFS(TOIMINTA!$D$3:$D$624, TOIMINTA!$AH$3:$AH$624,"e)*",TOIMINTA!$C$3:$C$624,"Toteutunut")</f>
        <v>0</v>
      </c>
      <c r="C107" s="15">
        <f t="shared" si="92"/>
        <v>0</v>
      </c>
      <c r="D107" s="15">
        <f>SUMIFS(TOIMINTA!$W$3:$W$624, TOIMINTA!$AH$3:$AH$624,"e)*",TOIMINTA!$C$3:$C$624,"Toteutunut")</f>
        <v>0</v>
      </c>
      <c r="E107" s="15">
        <f>SUMIFS(TOIMINTA!$Y$3:$Y$624, TOIMINTA!$AH$3:$AH$624,"e)*",TOIMINTA!$C$3:$C$624,"Toteutunut")</f>
        <v>0</v>
      </c>
      <c r="F107" s="15">
        <f>SUMIFS(TOIMINTA!$Z$3:$Z$624, TOIMINTA!$AH$3:$AH$624,"e)*",TOIMINTA!$C$3:$C$624,"Toteutunut")</f>
        <v>0</v>
      </c>
      <c r="G107" s="15">
        <f>SUMIFS(TOIMINTA!$AA$3:$AA$624, TOIMINTA!$AH$3:$AH$624,"e)*",TOIMINTA!$C$3:$C$624,"Toteutunut")</f>
        <v>0</v>
      </c>
      <c r="H107" s="5" t="e">
        <f t="shared" si="93"/>
        <v>#DIV/0!</v>
      </c>
      <c r="I107" s="57" t="e">
        <f t="shared" si="94"/>
        <v>#DIV/0!</v>
      </c>
      <c r="J107" s="53">
        <f>SUMIFS(TOIMINTA!$D$3:$D$624, TOIMINTA!$AH$3:$AH$624,"e)*",TOIMINTA!$C$3:$C$624,"Ei osallistujia")</f>
        <v>0</v>
      </c>
      <c r="K107" s="57" t="e">
        <f t="shared" si="95"/>
        <v>#DIV/0!</v>
      </c>
      <c r="L107" s="53">
        <f>SUMIFS(TOIMINTA!$D$3:$D$624, TOIMINTA!$AH$3:$AH$624,"e)*",TOIMINTA!$C$3:$C$624,"Peruttu")</f>
        <v>0</v>
      </c>
      <c r="M107" s="57" t="e">
        <f t="shared" si="96"/>
        <v>#DIV/0!</v>
      </c>
      <c r="N107" s="53">
        <f>SUMIFS(TOIMINTA!$S$3:$S$624, TOIMINTA!$AH$3:$AH$624,"e)*",TOIMINTA!$C$3:$C$624,"Toteutunut")</f>
        <v>0</v>
      </c>
      <c r="O107" s="53">
        <f>SUMIFS(TOIMINTA!$T$3:$T$624, TOIMINTA!$AH$3:$AH$624,"e)*",TOIMINTA!$C$3:$C$624,"Toteutunut")</f>
        <v>0</v>
      </c>
      <c r="P107" s="4">
        <f t="shared" si="97"/>
        <v>0</v>
      </c>
      <c r="Q107" s="15">
        <f>SUMIFS(TOIMINTA!$U$3:$U$624, TOIMINTA!$AH$3:$AH$624,"e)*",TOIMINTA!$C$3:$C$624,"Toteutunut")</f>
        <v>0</v>
      </c>
      <c r="R107" s="15">
        <f>SUMIFS(TOIMINTA!$V$3:$V$624, TOIMINTA!$AH$3:$AH$624,"e)*",TOIMINTA!$C$3:$C$624,"Toteutunut")</f>
        <v>0</v>
      </c>
      <c r="S107" s="15">
        <f>SUMIFS(TOIMINTA!$X$3:$X$624, TOIMINTA!$AH$3:$AH$624,"e)*",TOIMINTA!$C$3:$C$624,"Toteutunut")</f>
        <v>0</v>
      </c>
      <c r="T107" s="4">
        <f t="shared" si="98"/>
        <v>0</v>
      </c>
      <c r="U107" s="9" t="str">
        <f t="shared" ref="U107:U170" si="99">A107</f>
        <v>e) Oma määritelmä A</v>
      </c>
    </row>
    <row r="108" spans="1:36" x14ac:dyDescent="0.3">
      <c r="A108" s="49" t="str">
        <f>Muuttujat!C41</f>
        <v>f) Oma määritelmä B</v>
      </c>
      <c r="B108" s="4">
        <f>SUMIFS(TOIMINTA!$D$3:$D$624, TOIMINTA!$AH$3:$AH$624,"f)*",TOIMINTA!$C$3:$C$624,"Toteutunut")</f>
        <v>0</v>
      </c>
      <c r="C108" s="15">
        <f t="shared" si="92"/>
        <v>0</v>
      </c>
      <c r="D108" s="15">
        <f>SUMIFS(TOIMINTA!$W$3:$W$624, TOIMINTA!$AH$3:$AH$624,"f)*",TOIMINTA!$C$3:$C$624,"Toteutunut")</f>
        <v>0</v>
      </c>
      <c r="E108" s="15">
        <f>SUMIFS(TOIMINTA!$Y$3:$Y$624, TOIMINTA!$AH$3:$AH$624,"f)*",TOIMINTA!$C$3:$C$624,"Toteutunut")</f>
        <v>0</v>
      </c>
      <c r="F108" s="15">
        <f>SUMIFS(TOIMINTA!$Z$3:$Z$624, TOIMINTA!$AH$3:$AH$624,"f)*",TOIMINTA!$C$3:$C$624,"Toteutunut")</f>
        <v>0</v>
      </c>
      <c r="G108" s="15">
        <f>SUMIFS(TOIMINTA!$AA$3:$AA$624, TOIMINTA!$AH$3:$AH$624,"f)*",TOIMINTA!$C$3:$C$624,"Toteutunut")</f>
        <v>0</v>
      </c>
      <c r="H108" s="5" t="e">
        <f t="shared" si="93"/>
        <v>#DIV/0!</v>
      </c>
      <c r="I108" s="57" t="e">
        <f t="shared" si="94"/>
        <v>#DIV/0!</v>
      </c>
      <c r="J108" s="53">
        <f>SUMIFS(TOIMINTA!$D$3:$D$624, TOIMINTA!$AH$3:$AH$624,"f)*",TOIMINTA!$C$3:$C$624,"Ei osallistujia")</f>
        <v>0</v>
      </c>
      <c r="K108" s="57" t="e">
        <f t="shared" si="95"/>
        <v>#DIV/0!</v>
      </c>
      <c r="L108" s="53">
        <f>SUMIFS(TOIMINTA!$D$3:$D$624, TOIMINTA!$AH$3:$AH$624,"f)*",TOIMINTA!$C$3:$C$624,"Peruttu")</f>
        <v>0</v>
      </c>
      <c r="M108" s="57" t="e">
        <f t="shared" si="96"/>
        <v>#DIV/0!</v>
      </c>
      <c r="N108" s="53">
        <f>SUMIFS(TOIMINTA!$S$3:$S$624, TOIMINTA!$AH$3:$AH$624,"f)*",TOIMINTA!$C$3:$C$624,"Toteutunut")</f>
        <v>0</v>
      </c>
      <c r="O108" s="53">
        <f>SUMIFS(TOIMINTA!$T$3:$T$624, TOIMINTA!$AH$3:$AH$624,"f)*",TOIMINTA!$C$3:$C$624,"Toteutunut")</f>
        <v>0</v>
      </c>
      <c r="P108" s="4">
        <f t="shared" si="97"/>
        <v>0</v>
      </c>
      <c r="Q108" s="15">
        <f>SUMIFS(TOIMINTA!$U$3:$U$624, TOIMINTA!$AH$3:$AH$624,"f)*",TOIMINTA!$C$3:$C$624,"Toteutunut")</f>
        <v>0</v>
      </c>
      <c r="R108" s="15">
        <f>SUMIFS(TOIMINTA!$V$3:$V$624, TOIMINTA!$AH$3:$AH$624,"f)*",TOIMINTA!$C$3:$C$624,"Toteutunut")</f>
        <v>0</v>
      </c>
      <c r="S108" s="15">
        <f>SUMIFS(TOIMINTA!$X$3:$X$624, TOIMINTA!$AH$3:$AH$624,"f)*",TOIMINTA!$C$3:$C$624,"Toteutunut")</f>
        <v>0</v>
      </c>
      <c r="T108" s="4">
        <f t="shared" si="98"/>
        <v>0</v>
      </c>
      <c r="U108" s="9" t="str">
        <f t="shared" si="99"/>
        <v>f) Oma määritelmä B</v>
      </c>
    </row>
    <row r="109" spans="1:36" x14ac:dyDescent="0.3">
      <c r="A109" s="49" t="str">
        <f>Muuttujat!C42</f>
        <v>g) Oma määritelmä C</v>
      </c>
      <c r="B109" s="4">
        <f>SUMIFS(TOIMINTA!$D$3:$D$624, TOIMINTA!$AH$3:$AH$624,"g)*",TOIMINTA!$C$3:$C$624,"Toteutunut")</f>
        <v>0</v>
      </c>
      <c r="C109" s="15">
        <f t="shared" si="92"/>
        <v>0</v>
      </c>
      <c r="D109" s="15">
        <f>SUMIFS(TOIMINTA!$W$3:$W$624, TOIMINTA!$AH$3:$AH$624,"g)*",TOIMINTA!$C$3:$C$624,"Toteutunut")</f>
        <v>0</v>
      </c>
      <c r="E109" s="15">
        <f>SUMIFS(TOIMINTA!$Y$3:$Y$624, TOIMINTA!$AH$3:$AH$624,"g)*",TOIMINTA!$C$3:$C$624,"Toteutunut")</f>
        <v>0</v>
      </c>
      <c r="F109" s="15">
        <f>SUMIFS(TOIMINTA!$Z$3:$Z$624, TOIMINTA!$AH$3:$AH$624,"g)*",TOIMINTA!$C$3:$C$624,"Toteutunut")</f>
        <v>0</v>
      </c>
      <c r="G109" s="15">
        <f>SUMIFS(TOIMINTA!$AA$3:$AA$624, TOIMINTA!$AH$3:$AH$624,"g)*",TOIMINTA!$C$3:$C$624,"Toteutunut")</f>
        <v>0</v>
      </c>
      <c r="H109" s="5" t="e">
        <f t="shared" si="93"/>
        <v>#DIV/0!</v>
      </c>
      <c r="I109" s="57" t="e">
        <f t="shared" si="94"/>
        <v>#DIV/0!</v>
      </c>
      <c r="J109" s="53">
        <f>SUMIFS(TOIMINTA!$D$3:$D$624, TOIMINTA!$AH$3:$AH$624,"g)*",TOIMINTA!$C$3:$C$624,"Ei osallistujia")</f>
        <v>0</v>
      </c>
      <c r="K109" s="57" t="e">
        <f t="shared" si="95"/>
        <v>#DIV/0!</v>
      </c>
      <c r="L109" s="53">
        <f>SUMIFS(TOIMINTA!$D$3:$D$624, TOIMINTA!$AH$3:$AH$624,"g)*",TOIMINTA!$C$3:$C$624,"Peruttu")</f>
        <v>0</v>
      </c>
      <c r="M109" s="57" t="e">
        <f t="shared" si="96"/>
        <v>#DIV/0!</v>
      </c>
      <c r="N109" s="53">
        <f>SUMIFS(TOIMINTA!$S$3:$S$624, TOIMINTA!$AH$3:$AH$624,"g)*",TOIMINTA!$C$3:$C$624,"Toteutunut")</f>
        <v>0</v>
      </c>
      <c r="O109" s="53">
        <f>SUMIFS(TOIMINTA!$T$3:$T$624, TOIMINTA!$AH$3:$AH$624,"g)*",TOIMINTA!$C$3:$C$624,"Toteutunut")</f>
        <v>0</v>
      </c>
      <c r="P109" s="4">
        <f t="shared" si="97"/>
        <v>0</v>
      </c>
      <c r="Q109" s="15">
        <f>SUMIFS(TOIMINTA!$U$3:$U$624, TOIMINTA!$AH$3:$AH$624,"g)*",TOIMINTA!$C$3:$C$624,"Toteutunut")</f>
        <v>0</v>
      </c>
      <c r="R109" s="15">
        <f>SUMIFS(TOIMINTA!$V$3:$V$624, TOIMINTA!$AH$3:$AH$624,"g)*",TOIMINTA!$C$3:$C$624,"Toteutunut")</f>
        <v>0</v>
      </c>
      <c r="S109" s="15">
        <f>SUMIFS(TOIMINTA!$X$3:$X$624, TOIMINTA!$AH$3:$AH$624,"g)*",TOIMINTA!$C$3:$C$624,"Toteutunut")</f>
        <v>0</v>
      </c>
      <c r="T109" s="4">
        <f t="shared" si="98"/>
        <v>0</v>
      </c>
      <c r="U109" s="9" t="str">
        <f t="shared" si="99"/>
        <v>g) Oma määritelmä C</v>
      </c>
    </row>
    <row r="110" spans="1:36" x14ac:dyDescent="0.3">
      <c r="A110" s="49" t="str">
        <f>Muuttujat!C43</f>
        <v>h) Oma määritelmä D</v>
      </c>
      <c r="B110" s="4">
        <f>SUMIFS(TOIMINTA!$D$3:$D$624, TOIMINTA!$AH$3:$AH$624,"h)*",TOIMINTA!$C$3:$C$624,"Toteutunut")</f>
        <v>0</v>
      </c>
      <c r="C110" s="15">
        <f t="shared" si="92"/>
        <v>0</v>
      </c>
      <c r="D110" s="15">
        <f>SUMIFS(TOIMINTA!$W$3:$W$624, TOIMINTA!$AH$3:$AH$624,"h)*",TOIMINTA!$C$3:$C$624,"Toteutunut")</f>
        <v>0</v>
      </c>
      <c r="E110" s="15">
        <f>SUMIFS(TOIMINTA!$Y$3:$Y$624, TOIMINTA!$AH$3:$AH$624,"h)*",TOIMINTA!$C$3:$C$624,"Toteutunut")</f>
        <v>0</v>
      </c>
      <c r="F110" s="15">
        <f>SUMIFS(TOIMINTA!$Z$3:$Z$624, TOIMINTA!$AH$3:$AH$624,"h)*",TOIMINTA!$C$3:$C$624,"Toteutunut")</f>
        <v>0</v>
      </c>
      <c r="G110" s="15">
        <f>SUMIFS(TOIMINTA!$AA$3:$AA$624, TOIMINTA!$AH$3:$AH$624,"h)*",TOIMINTA!$C$3:$C$624,"Toteutunut")</f>
        <v>0</v>
      </c>
      <c r="H110" s="5" t="e">
        <f t="shared" si="93"/>
        <v>#DIV/0!</v>
      </c>
      <c r="I110" s="57" t="e">
        <f t="shared" si="94"/>
        <v>#DIV/0!</v>
      </c>
      <c r="J110" s="53">
        <f>SUMIFS(TOIMINTA!$D$3:$D$624, TOIMINTA!$AH$3:$AH$624,"h)*",TOIMINTA!$C$3:$C$624,"Ei osallistujia")</f>
        <v>0</v>
      </c>
      <c r="K110" s="57" t="e">
        <f t="shared" si="95"/>
        <v>#DIV/0!</v>
      </c>
      <c r="L110" s="53">
        <f>SUMIFS(TOIMINTA!$D$3:$D$624, TOIMINTA!$AH$3:$AH$624,"h)*",TOIMINTA!$C$3:$C$624,"Peruttu")</f>
        <v>0</v>
      </c>
      <c r="M110" s="57" t="e">
        <f t="shared" si="96"/>
        <v>#DIV/0!</v>
      </c>
      <c r="N110" s="53">
        <f>SUMIFS(TOIMINTA!$S$3:$S$624, TOIMINTA!$AH$3:$AH$624,"h)*",TOIMINTA!$C$3:$C$624,"Toteutunut")</f>
        <v>0</v>
      </c>
      <c r="O110" s="53">
        <f>SUMIFS(TOIMINTA!$T$3:$T$624, TOIMINTA!$AH$3:$AH$624,"h)*",TOIMINTA!$C$3:$C$624,"Toteutunut")</f>
        <v>0</v>
      </c>
      <c r="P110" s="4">
        <f t="shared" si="97"/>
        <v>0</v>
      </c>
      <c r="Q110" s="15">
        <f>SUMIFS(TOIMINTA!$U$3:$U$624, TOIMINTA!$AH$3:$AH$624,"h)*",TOIMINTA!$C$3:$C$624,"Toteutunut")</f>
        <v>0</v>
      </c>
      <c r="R110" s="15">
        <f>SUMIFS(TOIMINTA!$V$3:$V$624, TOIMINTA!$AH$3:$AH$624,"h)*",TOIMINTA!$C$3:$C$624,"Toteutunut")</f>
        <v>0</v>
      </c>
      <c r="S110" s="15">
        <f>SUMIFS(TOIMINTA!$X$3:$X$624, TOIMINTA!$AH$3:$AH$624,"h)*",TOIMINTA!$C$3:$C$624,"Toteutunut")</f>
        <v>0</v>
      </c>
      <c r="T110" s="4">
        <f t="shared" si="98"/>
        <v>0</v>
      </c>
      <c r="U110" s="9" t="str">
        <f t="shared" si="99"/>
        <v>h) Oma määritelmä D</v>
      </c>
    </row>
    <row r="111" spans="1:36" x14ac:dyDescent="0.3">
      <c r="A111" s="49" t="str">
        <f>Muuttujat!C44</f>
        <v>i) Oma määritelmä E</v>
      </c>
      <c r="B111" s="4">
        <f>SUMIFS(TOIMINTA!$D$3:$D$624, TOIMINTA!$AH$3:$AH$624,"i)*",TOIMINTA!$C$3:$C$624,"Toteutunut")</f>
        <v>0</v>
      </c>
      <c r="C111" s="15">
        <f t="shared" si="92"/>
        <v>0</v>
      </c>
      <c r="D111" s="15">
        <f>SUMIFS(TOIMINTA!$W$3:$W$624, TOIMINTA!$AH$3:$AH$624,"i)*",TOIMINTA!$C$3:$C$624,"Toteutunut")</f>
        <v>0</v>
      </c>
      <c r="E111" s="15">
        <f>SUMIFS(TOIMINTA!$Y$3:$Y$624, TOIMINTA!$AH$3:$AH$624,"i)*",TOIMINTA!$C$3:$C$624,"Toteutunut")</f>
        <v>0</v>
      </c>
      <c r="F111" s="15">
        <f>SUMIFS(TOIMINTA!$Z$3:$Z$624, TOIMINTA!$AH$3:$AH$624,"i)*",TOIMINTA!$C$3:$C$624,"Toteutunut")</f>
        <v>0</v>
      </c>
      <c r="G111" s="15">
        <f>SUMIFS(TOIMINTA!$AA$3:$AA$624, TOIMINTA!$AH$3:$AH$624,"i)*",TOIMINTA!$C$3:$C$624,"Toteutunut")</f>
        <v>0</v>
      </c>
      <c r="H111" s="5" t="e">
        <f t="shared" si="93"/>
        <v>#DIV/0!</v>
      </c>
      <c r="I111" s="57" t="e">
        <f t="shared" si="94"/>
        <v>#DIV/0!</v>
      </c>
      <c r="J111" s="53">
        <f>SUMIFS(TOIMINTA!$D$3:$D$624, TOIMINTA!$AH$3:$AH$624,"i)*",TOIMINTA!$C$3:$C$624,"Ei osallistujia")</f>
        <v>0</v>
      </c>
      <c r="K111" s="57" t="e">
        <f t="shared" si="95"/>
        <v>#DIV/0!</v>
      </c>
      <c r="L111" s="53">
        <f>SUMIFS(TOIMINTA!$D$3:$D$624, TOIMINTA!$AH$3:$AH$624,"i)*",TOIMINTA!$C$3:$C$624,"Peruttu")</f>
        <v>0</v>
      </c>
      <c r="M111" s="57" t="e">
        <f t="shared" si="96"/>
        <v>#DIV/0!</v>
      </c>
      <c r="N111" s="53">
        <f>SUMIFS(TOIMINTA!$S$3:$S$624, TOIMINTA!$AH$3:$AH$624,"i)*",TOIMINTA!$C$3:$C$624,"Toteutunut")</f>
        <v>0</v>
      </c>
      <c r="O111" s="53">
        <f>SUMIFS(TOIMINTA!$T$3:$T$624, TOIMINTA!$AH$3:$AH$624,"i)*",TOIMINTA!$C$3:$C$624,"Toteutunut")</f>
        <v>0</v>
      </c>
      <c r="P111" s="4">
        <f t="shared" si="97"/>
        <v>0</v>
      </c>
      <c r="Q111" s="15">
        <f>SUMIFS(TOIMINTA!$U$3:$U$624, TOIMINTA!$AH$3:$AH$624,"i)*",TOIMINTA!$C$3:$C$624,"Toteutunut")</f>
        <v>0</v>
      </c>
      <c r="R111" s="15">
        <f>SUMIFS(TOIMINTA!$V$3:$V$624, TOIMINTA!$AH$3:$AH$624,"i)*",TOIMINTA!$C$3:$C$624,"Toteutunut")</f>
        <v>0</v>
      </c>
      <c r="S111" s="15">
        <f>SUMIFS(TOIMINTA!$X$3:$X$624, TOIMINTA!$AH$3:$AH$624,"i)*",TOIMINTA!$C$3:$C$624,"Toteutunut")</f>
        <v>0</v>
      </c>
      <c r="T111" s="4">
        <f t="shared" si="98"/>
        <v>0</v>
      </c>
      <c r="U111" s="9" t="str">
        <f t="shared" si="99"/>
        <v>i) Oma määritelmä E</v>
      </c>
    </row>
    <row r="112" spans="1:36" x14ac:dyDescent="0.3">
      <c r="A112" s="49" t="str">
        <f>Muuttujat!C45</f>
        <v>j) Oma määritelmä F</v>
      </c>
      <c r="B112" s="4">
        <f>SUMIFS(TOIMINTA!$D$3:$D$624, TOIMINTA!$AH$3:$AH$624,"j)*",TOIMINTA!$C$3:$C$624,"Toteutunut")</f>
        <v>0</v>
      </c>
      <c r="C112" s="15">
        <f t="shared" si="92"/>
        <v>0</v>
      </c>
      <c r="D112" s="15">
        <f>SUMIFS(TOIMINTA!$W$3:$W$624, TOIMINTA!$AH$3:$AH$624,"j)*",TOIMINTA!$C$3:$C$624,"Toteutunut")</f>
        <v>0</v>
      </c>
      <c r="E112" s="15">
        <f>SUMIFS(TOIMINTA!$Y$3:$Y$624, TOIMINTA!$AH$3:$AH$624,"j)*",TOIMINTA!$C$3:$C$624,"Toteutunut")</f>
        <v>0</v>
      </c>
      <c r="F112" s="15">
        <f>SUMIFS(TOIMINTA!$Z$3:$Z$624, TOIMINTA!$AH$3:$AH$624,"j)*",TOIMINTA!$C$3:$C$624,"Toteutunut")</f>
        <v>0</v>
      </c>
      <c r="G112" s="15">
        <f>SUMIFS(TOIMINTA!$AA$3:$AA$624, TOIMINTA!$AH$3:$AH$624,"j)*",TOIMINTA!$C$3:$C$624,"Toteutunut")</f>
        <v>0</v>
      </c>
      <c r="H112" s="5" t="e">
        <f t="shared" si="93"/>
        <v>#DIV/0!</v>
      </c>
      <c r="I112" s="57" t="e">
        <f t="shared" si="94"/>
        <v>#DIV/0!</v>
      </c>
      <c r="J112" s="53">
        <f>SUMIFS(TOIMINTA!$D$3:$D$624, TOIMINTA!$AH$3:$AH$624,"j)*",TOIMINTA!$C$3:$C$624,"Ei osallistujia")</f>
        <v>0</v>
      </c>
      <c r="K112" s="57" t="e">
        <f t="shared" si="95"/>
        <v>#DIV/0!</v>
      </c>
      <c r="L112" s="53">
        <f>SUMIFS(TOIMINTA!$D$3:$D$624, TOIMINTA!$AH$3:$AH$624,"j)*",TOIMINTA!$C$3:$C$624,"Peruttu")</f>
        <v>0</v>
      </c>
      <c r="M112" s="57" t="e">
        <f t="shared" si="96"/>
        <v>#DIV/0!</v>
      </c>
      <c r="N112" s="53">
        <f>SUMIFS(TOIMINTA!$S$3:$S$624, TOIMINTA!$AH$3:$AH$624,"j)*",TOIMINTA!$C$3:$C$624,"Toteutunut")</f>
        <v>0</v>
      </c>
      <c r="O112" s="53">
        <f>SUMIFS(TOIMINTA!$T$3:$T$624, TOIMINTA!$AH$3:$AH$624,"j)*",TOIMINTA!$C$3:$C$624,"Toteutunut")</f>
        <v>0</v>
      </c>
      <c r="P112" s="4">
        <f t="shared" si="97"/>
        <v>0</v>
      </c>
      <c r="Q112" s="15">
        <f>SUMIFS(TOIMINTA!$U$3:$U$624, TOIMINTA!$AH$3:$AH$624,"j)*",TOIMINTA!$C$3:$C$624,"Toteutunut")</f>
        <v>0</v>
      </c>
      <c r="R112" s="15">
        <f>SUMIFS(TOIMINTA!$V$3:$V$624, TOIMINTA!$AH$3:$AH$624,"j)*",TOIMINTA!$C$3:$C$624,"Toteutunut")</f>
        <v>0</v>
      </c>
      <c r="S112" s="15">
        <f>SUMIFS(TOIMINTA!$X$3:$X$624, TOIMINTA!$AH$3:$AH$624,"j)*",TOIMINTA!$C$3:$C$624,"Toteutunut")</f>
        <v>0</v>
      </c>
      <c r="T112" s="4">
        <f t="shared" si="98"/>
        <v>0</v>
      </c>
      <c r="U112" s="9" t="str">
        <f t="shared" si="99"/>
        <v>j) Oma määritelmä F</v>
      </c>
    </row>
    <row r="113" spans="1:21" x14ac:dyDescent="0.3">
      <c r="A113" s="49" t="str">
        <f>Muuttujat!C46</f>
        <v>k) Oma määritelmä G</v>
      </c>
      <c r="B113" s="4">
        <f>SUMIFS(TOIMINTA!$D$3:$D$624, TOIMINTA!$AH$3:$AH$624,"k)*",TOIMINTA!$C$3:$C$624,"Toteutunut")</f>
        <v>0</v>
      </c>
      <c r="C113" s="15">
        <f t="shared" si="92"/>
        <v>0</v>
      </c>
      <c r="D113" s="15">
        <f>SUMIFS(TOIMINTA!$W$3:$W$624, TOIMINTA!$AH$3:$AH$624,"k)*",TOIMINTA!$C$3:$C$624,"Toteutunut")</f>
        <v>0</v>
      </c>
      <c r="E113" s="15">
        <f>SUMIFS(TOIMINTA!$Y$3:$Y$624, TOIMINTA!$AH$3:$AH$624,"k)*",TOIMINTA!$C$3:$C$624,"Toteutunut")</f>
        <v>0</v>
      </c>
      <c r="F113" s="15">
        <f>SUMIFS(TOIMINTA!$Z$3:$Z$624, TOIMINTA!$AH$3:$AH$624,"k)*",TOIMINTA!$C$3:$C$624,"Toteutunut")</f>
        <v>0</v>
      </c>
      <c r="G113" s="15">
        <f>SUMIFS(TOIMINTA!$AA$3:$AA$624, TOIMINTA!$AH$3:$AH$624,"k)*",TOIMINTA!$C$3:$C$624,"Toteutunut")</f>
        <v>0</v>
      </c>
      <c r="H113" s="5" t="e">
        <f t="shared" si="93"/>
        <v>#DIV/0!</v>
      </c>
      <c r="I113" s="57" t="e">
        <f t="shared" si="94"/>
        <v>#DIV/0!</v>
      </c>
      <c r="J113" s="53">
        <f>SUMIFS(TOIMINTA!$D$3:$D$624, TOIMINTA!$AH$3:$AH$624,"k)*",TOIMINTA!$C$3:$C$624,"Ei osallistujia")</f>
        <v>0</v>
      </c>
      <c r="K113" s="57" t="e">
        <f t="shared" si="95"/>
        <v>#DIV/0!</v>
      </c>
      <c r="L113" s="53">
        <f>SUMIFS(TOIMINTA!$D$3:$D$624, TOIMINTA!$AH$3:$AH$624,"k)*",TOIMINTA!$C$3:$C$624,"Peruttu")</f>
        <v>0</v>
      </c>
      <c r="M113" s="57" t="e">
        <f t="shared" si="96"/>
        <v>#DIV/0!</v>
      </c>
      <c r="N113" s="53">
        <f>SUMIFS(TOIMINTA!$S$3:$S$624, TOIMINTA!$AH$3:$AH$624,"k)*",TOIMINTA!$C$3:$C$624,"Toteutunut")</f>
        <v>0</v>
      </c>
      <c r="O113" s="53">
        <f>SUMIFS(TOIMINTA!$T$3:$T$624, TOIMINTA!$AH$3:$AH$624,"k)*",TOIMINTA!$C$3:$C$624,"Toteutunut")</f>
        <v>0</v>
      </c>
      <c r="P113" s="4">
        <f t="shared" si="97"/>
        <v>0</v>
      </c>
      <c r="Q113" s="15">
        <f>SUMIFS(TOIMINTA!$U$3:$U$624, TOIMINTA!$AH$3:$AH$624,"k)*",TOIMINTA!$C$3:$C$624,"Toteutunut")</f>
        <v>0</v>
      </c>
      <c r="R113" s="15">
        <f>SUMIFS(TOIMINTA!$V$3:$V$624, TOIMINTA!$AH$3:$AH$624,"k)*",TOIMINTA!$C$3:$C$624,"Toteutunut")</f>
        <v>0</v>
      </c>
      <c r="S113" s="15">
        <f>SUMIFS(TOIMINTA!$X$3:$X$624, TOIMINTA!$AH$3:$AH$624,"k)*",TOIMINTA!$C$3:$C$624,"Toteutunut")</f>
        <v>0</v>
      </c>
      <c r="T113" s="4">
        <f t="shared" si="98"/>
        <v>0</v>
      </c>
      <c r="U113" s="9" t="str">
        <f t="shared" si="99"/>
        <v>k) Oma määritelmä G</v>
      </c>
    </row>
    <row r="114" spans="1:21" x14ac:dyDescent="0.3">
      <c r="A114" s="190"/>
      <c r="B114" s="176" t="s">
        <v>336</v>
      </c>
      <c r="G114"/>
      <c r="H114"/>
      <c r="U114" s="9">
        <f t="shared" si="99"/>
        <v>0</v>
      </c>
    </row>
    <row r="115" spans="1:21" x14ac:dyDescent="0.3">
      <c r="A115" s="190" t="str">
        <f>Muuttujat!D36</f>
        <v>a) Sisältö</v>
      </c>
      <c r="B115" s="4">
        <f>SUMIFS(TOIMINTA!$D$3:$D$624, TOIMINTA!$AI$3:$AI$624,"a)*",TOIMINTA!$C$3:$C$624,"Toteutunut")</f>
        <v>0</v>
      </c>
      <c r="C115" s="15">
        <f t="shared" si="92"/>
        <v>0</v>
      </c>
      <c r="D115" s="15">
        <f>SUMIFS(TOIMINTA!$W$3:$W$624, TOIMINTA!$AI$3:$AI$624,"a)*",TOIMINTA!$C$3:$C$624,"Toteutunut")</f>
        <v>0</v>
      </c>
      <c r="E115" s="15">
        <f>SUMIFS(TOIMINTA!$Y$3:$Y$624, TOIMINTA!$AI$3:$AI$624,"a)*",TOIMINTA!$C$3:$C$624,"Toteutunut")</f>
        <v>0</v>
      </c>
      <c r="F115" s="15">
        <f>SUMIFS(TOIMINTA!$Z$3:$Z$624, TOIMINTA!$AI$3:$AI$624,"a)*",TOIMINTA!$C$3:$C$624,"Toteutunut")</f>
        <v>0</v>
      </c>
      <c r="G115" s="15">
        <f>SUMIFS(TOIMINTA!$AA$3:$AA$624, TOIMINTA!$AI$3:$AI$624,"a)*",TOIMINTA!$C$3:$C$624,"Toteutunut")</f>
        <v>0</v>
      </c>
      <c r="H115" s="5" t="e">
        <f>B115/$B$2</f>
        <v>#DIV/0!</v>
      </c>
      <c r="I115" s="57" t="e">
        <f t="shared" ref="I115:I125" si="100">B115/($B$2+$J$2+$L$2)</f>
        <v>#DIV/0!</v>
      </c>
      <c r="J115" s="53">
        <f>SUMIFS(TOIMINTA!$D$3:$D$624, TOIMINTA!$AI$3:$AI$624,"a)*",TOIMINTA!$C$3:$C$624,"Ei osallistujia")</f>
        <v>0</v>
      </c>
      <c r="K115" s="57" t="e">
        <f>J115/($B$2+$J$2+$L$2)</f>
        <v>#DIV/0!</v>
      </c>
      <c r="L115" s="53">
        <f>SUMIFS(TOIMINTA!$D$3:$D$624, TOIMINTA!$AI$3:$AI$624,"a)*",TOIMINTA!$C$3:$C$624,"Peruttu")</f>
        <v>0</v>
      </c>
      <c r="M115" s="57" t="e">
        <f>L115/($B$2+$JE$2+$L$2)</f>
        <v>#DIV/0!</v>
      </c>
      <c r="N115" s="53">
        <f>SUMIFS(TOIMINTA!$S$3:$S$624, TOIMINTA!$AI$3:$AI$624,"a)*",TOIMINTA!$C$3:$C$624,"Toteutunut")</f>
        <v>0</v>
      </c>
      <c r="O115" s="53">
        <f>SUMIFS(TOIMINTA!$T$3:$T$624, TOIMINTA!$AI$3:$AI$624,"a)*",TOIMINTA!$C$3:$C$624,"Toteutunut")</f>
        <v>0</v>
      </c>
      <c r="P115" s="4">
        <f>IF(N115=0,0,N115/O115)</f>
        <v>0</v>
      </c>
      <c r="Q115" s="15">
        <f>SUMIFS(TOIMINTA!$U$3:$U$624, TOIMINTA!$AI$3:$AI$624,"a)*",TOIMINTA!$C$3:$C$624,"Toteutunut")</f>
        <v>0</v>
      </c>
      <c r="R115" s="15">
        <f>SUMIFS(TOIMINTA!$V$3:$V$624, TOIMINTA!$AI$3:$AI$624,"a)*",TOIMINTA!$C$3:$C$624,"Toteutunut")</f>
        <v>0</v>
      </c>
      <c r="S115" s="15">
        <f>SUMIFS(TOIMINTA!$X$3:$X$624, TOIMINTA!$AI$3:$AI$624,"a)*",TOIMINTA!$C$3:$C$624,"Toteutunut")</f>
        <v>0</v>
      </c>
      <c r="T115" s="4">
        <f>IF(S115=0,0,S115/B115)</f>
        <v>0</v>
      </c>
      <c r="U115" s="9" t="str">
        <f t="shared" si="99"/>
        <v>a) Sisältö</v>
      </c>
    </row>
    <row r="116" spans="1:21" x14ac:dyDescent="0.3">
      <c r="A116" s="190" t="str">
        <f>Muuttujat!D37</f>
        <v>b) Materiaalit ja tarvikkeet</v>
      </c>
      <c r="B116" s="70">
        <f>SUMIFS(TOIMINTA!$D$3:$D$624, TOIMINTA!$AI$3:$AI$624,"b)*",TOIMINTA!$C$3:$C$624,"Toteutunut")</f>
        <v>0</v>
      </c>
      <c r="C116" s="15">
        <f t="shared" si="92"/>
        <v>0</v>
      </c>
      <c r="D116" s="70">
        <f>SUMIFS(TOIMINTA!$W$3:$W$624, TOIMINTA!$AI$3:$AI$624,"b)*",TOIMINTA!$C$3:$C$624,"Toteutunut")</f>
        <v>0</v>
      </c>
      <c r="E116" s="70">
        <f>SUMIFS(TOIMINTA!$Y$3:$Y$624, TOIMINTA!$AI$3:$AI$624,"b)*",TOIMINTA!$C$3:$C$624,"Toteutunut")</f>
        <v>0</v>
      </c>
      <c r="F116" s="70">
        <f>SUMIFS(TOIMINTA!$Z$3:$Z$624, TOIMINTA!$AI$3:$AI$624,"b)*",TOIMINTA!$C$3:$C$624,"Toteutunut")</f>
        <v>0</v>
      </c>
      <c r="G116" s="70">
        <f>SUMIFS(TOIMINTA!$AA$3:$AA$624, TOIMINTA!$AI$3:$AI$624,"b)*",TOIMINTA!$C$3:$C$624,"Toteutunut")</f>
        <v>0</v>
      </c>
      <c r="H116" s="5" t="e">
        <f t="shared" ref="H116:H125" si="101">B116/$B$2</f>
        <v>#DIV/0!</v>
      </c>
      <c r="I116" s="57" t="e">
        <f t="shared" si="100"/>
        <v>#DIV/0!</v>
      </c>
      <c r="J116" s="53">
        <f>SUMIFS(TOIMINTA!$D$3:$D$624, TOIMINTA!$AI$3:$AI$624,"b)*",TOIMINTA!$C$3:$C$624,"Ei osallistujia")</f>
        <v>0</v>
      </c>
      <c r="K116" s="57" t="e">
        <f t="shared" ref="K116:K125" si="102">J116/($B$2+$J$2+$L$2)</f>
        <v>#DIV/0!</v>
      </c>
      <c r="L116" s="53">
        <f>SUMIFS(TOIMINTA!$D$3:$D$624, TOIMINTA!$AI$3:$AI$624,"b)*",TOIMINTA!$C$3:$C$624,"Peruttu")</f>
        <v>0</v>
      </c>
      <c r="M116" s="57" t="e">
        <f t="shared" ref="M116:M125" si="103">L116/($B$2+$JE$2+$L$2)</f>
        <v>#DIV/0!</v>
      </c>
      <c r="N116" s="53">
        <f>SUMIFS(TOIMINTA!$S$3:$S$624, TOIMINTA!$AI$3:$AI$624,"b)*",TOIMINTA!$C$3:$C$624,"Toteutunut")</f>
        <v>0</v>
      </c>
      <c r="O116" s="53">
        <f>SUMIFS(TOIMINTA!$T$3:$T$624, TOIMINTA!$AI$3:$AI$624,"b)*",TOIMINTA!$C$3:$C$624,"Toteutunut")</f>
        <v>0</v>
      </c>
      <c r="P116" s="4">
        <f t="shared" ref="P116:P125" si="104">IF(N116=0,0,N116/O116)</f>
        <v>0</v>
      </c>
      <c r="Q116" s="15">
        <f>SUMIFS(TOIMINTA!$U$3:$U$624, TOIMINTA!$AI$3:$AI$624,"b)*",TOIMINTA!$C$3:$C$624,"Toteutunut")</f>
        <v>0</v>
      </c>
      <c r="R116" s="15">
        <f>SUMIFS(TOIMINTA!$V$3:$V$624, TOIMINTA!$AI$3:$AI$624,"b)*",TOIMINTA!$C$3:$C$624,"Toteutunut")</f>
        <v>0</v>
      </c>
      <c r="S116" s="15">
        <f>SUMIFS(TOIMINTA!$X$3:$X$624, TOIMINTA!$AI$3:$AI$624,"b)*",TOIMINTA!$C$3:$C$624,"Toteutunut")</f>
        <v>0</v>
      </c>
      <c r="T116" s="4">
        <f t="shared" ref="T116:T125" si="105">IF(S116=0,0,S116/B116)</f>
        <v>0</v>
      </c>
      <c r="U116" s="9" t="str">
        <f t="shared" si="99"/>
        <v>b) Materiaalit ja tarvikkeet</v>
      </c>
    </row>
    <row r="117" spans="1:21" x14ac:dyDescent="0.3">
      <c r="A117" s="190" t="str">
        <f>Muuttujat!D38</f>
        <v>c) Matkustaminen</v>
      </c>
      <c r="B117" s="70">
        <f>SUMIFS(TOIMINTA!$D$3:$D$624, TOIMINTA!$AI$3:$AI$624,"c)*",TOIMINTA!$C$3:$C$624,"Toteutunut")</f>
        <v>0</v>
      </c>
      <c r="C117" s="15">
        <f t="shared" si="92"/>
        <v>0</v>
      </c>
      <c r="D117" s="70">
        <f>SUMIFS(TOIMINTA!$W$3:$W$624, TOIMINTA!$AI$3:$AI$624,"c)*",TOIMINTA!$C$3:$C$624,"Toteutunut")</f>
        <v>0</v>
      </c>
      <c r="E117" s="70">
        <f>SUMIFS(TOIMINTA!$Y$3:$Y$624, TOIMINTA!$AI$3:$AI$624,"c)*",TOIMINTA!$C$3:$C$624,"Toteutunut")</f>
        <v>0</v>
      </c>
      <c r="F117" s="70">
        <f>SUMIFS(TOIMINTA!$Z$3:$Z$624, TOIMINTA!$AI$3:$AI$624,"c)*",TOIMINTA!$C$3:$C$624,"Toteutunut")</f>
        <v>0</v>
      </c>
      <c r="G117" s="70">
        <f>SUMIFS(TOIMINTA!$AA$3:$AA$624, TOIMINTA!$AI$3:$AI$624,"c)*",TOIMINTA!$C$3:$C$624,"Toteutunut")</f>
        <v>0</v>
      </c>
      <c r="H117" s="5" t="e">
        <f>B117/$B$2</f>
        <v>#DIV/0!</v>
      </c>
      <c r="I117" s="57" t="e">
        <f t="shared" si="100"/>
        <v>#DIV/0!</v>
      </c>
      <c r="J117" s="53">
        <f>SUMIFS(TOIMINTA!$D$3:$D$624, TOIMINTA!$AI$3:$AI$624,"c)*",TOIMINTA!$C$3:$C$624,"Ei osallistujia")</f>
        <v>0</v>
      </c>
      <c r="K117" s="57" t="e">
        <f t="shared" si="102"/>
        <v>#DIV/0!</v>
      </c>
      <c r="L117" s="53">
        <f>SUMIFS(TOIMINTA!$D$3:$D$624, TOIMINTA!$AI$3:$AI$624,"c)*",TOIMINTA!$C$3:$C$624,"Peruttu")</f>
        <v>0</v>
      </c>
      <c r="M117" s="57" t="e">
        <f t="shared" si="103"/>
        <v>#DIV/0!</v>
      </c>
      <c r="N117" s="53">
        <f>SUMIFS(TOIMINTA!$S$3:$S$624, TOIMINTA!$AI$3:$AI$624,"c)*",TOIMINTA!$C$3:$C$624,"Toteutunut")</f>
        <v>0</v>
      </c>
      <c r="O117" s="53">
        <f>SUMIFS(TOIMINTA!$T$3:$T$624, TOIMINTA!$AI$3:$AI$624,"c)*",TOIMINTA!$C$3:$C$624,"Toteutunut")</f>
        <v>0</v>
      </c>
      <c r="P117" s="4">
        <f t="shared" si="104"/>
        <v>0</v>
      </c>
      <c r="Q117" s="15">
        <f>SUMIFS(TOIMINTA!$U$3:$U$624, TOIMINTA!$AI$3:$AI$624,"c)*",TOIMINTA!$C$3:$C$624,"Toteutunut")</f>
        <v>0</v>
      </c>
      <c r="R117" s="15">
        <f>SUMIFS(TOIMINTA!$V$3:$V$624, TOIMINTA!$AI$3:$AI$624,"c)*",TOIMINTA!$C$3:$C$624,"Toteutunut")</f>
        <v>0</v>
      </c>
      <c r="S117" s="15">
        <f>SUMIFS(TOIMINTA!$X$3:$X$624, TOIMINTA!$AI$3:$AI$624,"c)*",TOIMINTA!$C$3:$C$624,"Toteutunut")</f>
        <v>0</v>
      </c>
      <c r="T117" s="4">
        <f t="shared" si="105"/>
        <v>0</v>
      </c>
      <c r="U117" s="9" t="str">
        <f t="shared" si="99"/>
        <v>c) Matkustaminen</v>
      </c>
    </row>
    <row r="118" spans="1:21" x14ac:dyDescent="0.3">
      <c r="A118" s="190" t="str">
        <f>Muuttujat!D39</f>
        <v>d) Huomioitu kokonaisvaltaisesti</v>
      </c>
      <c r="B118" s="70">
        <f>SUMIFS(TOIMINTA!$D$3:$D$624, TOIMINTA!$AI$3:$AI$624,"d)*",TOIMINTA!$C$3:$C$624,"Toteutunut")</f>
        <v>0</v>
      </c>
      <c r="C118" s="15">
        <f t="shared" si="92"/>
        <v>0</v>
      </c>
      <c r="D118" s="70">
        <f>SUMIFS(TOIMINTA!$W$3:$W$624, TOIMINTA!$AI$3:$AI$624,"d)*",TOIMINTA!$C$3:$C$624,"Toteutunut")</f>
        <v>0</v>
      </c>
      <c r="E118" s="70">
        <f>SUMIFS(TOIMINTA!$Y$3:$Y$624, TOIMINTA!$AI$3:$AI$624,"d)*",TOIMINTA!$C$3:$C$624,"Toteutunut")</f>
        <v>0</v>
      </c>
      <c r="F118" s="70">
        <f>SUMIFS(TOIMINTA!$Z$3:$Z$624, TOIMINTA!$AI$3:$AI$624,"d)*",TOIMINTA!$C$3:$C$624,"Toteutunut")</f>
        <v>0</v>
      </c>
      <c r="G118" s="70">
        <f>SUMIFS(TOIMINTA!$AA$3:$AA$624, TOIMINTA!$AI$3:$AI$624,"d)*",TOIMINTA!$C$3:$C$624,"Toteutunut")</f>
        <v>0</v>
      </c>
      <c r="H118" s="5" t="e">
        <f t="shared" si="101"/>
        <v>#DIV/0!</v>
      </c>
      <c r="I118" s="57" t="e">
        <f t="shared" si="100"/>
        <v>#DIV/0!</v>
      </c>
      <c r="J118" s="53">
        <f>SUMIFS(TOIMINTA!$D$3:$D$624, TOIMINTA!$AI$3:$AI$624,"d)*",TOIMINTA!$C$3:$C$624,"Ei osallistujia")</f>
        <v>0</v>
      </c>
      <c r="K118" s="57" t="e">
        <f t="shared" si="102"/>
        <v>#DIV/0!</v>
      </c>
      <c r="L118" s="53">
        <f>SUMIFS(TOIMINTA!$D$3:$D$624, TOIMINTA!$AI$3:$AI$624,"d)*",TOIMINTA!$C$3:$C$624,"Peruttu")</f>
        <v>0</v>
      </c>
      <c r="M118" s="57" t="e">
        <f t="shared" si="103"/>
        <v>#DIV/0!</v>
      </c>
      <c r="N118" s="53">
        <f>SUMIFS(TOIMINTA!$S$3:$S$624, TOIMINTA!$AI$3:$AI$624,"d)*",TOIMINTA!$C$3:$C$624,"Toteutunut")</f>
        <v>0</v>
      </c>
      <c r="O118" s="53">
        <f>SUMIFS(TOIMINTA!$T$3:$T$624, TOIMINTA!$AI$3:$AI$624,"d)*",TOIMINTA!$C$3:$C$624,"Toteutunut")</f>
        <v>0</v>
      </c>
      <c r="P118" s="4">
        <f t="shared" si="104"/>
        <v>0</v>
      </c>
      <c r="Q118" s="15">
        <f>SUMIFS(TOIMINTA!$U$3:$U$624, TOIMINTA!$AI$3:$AI$624,"d)*",TOIMINTA!$C$3:$C$624,"Toteutunut")</f>
        <v>0</v>
      </c>
      <c r="R118" s="15">
        <f>SUMIFS(TOIMINTA!$V$3:$V$624, TOIMINTA!$AI$3:$AI$624,"d)*",TOIMINTA!$C$3:$C$624,"Toteutunut")</f>
        <v>0</v>
      </c>
      <c r="S118" s="15">
        <f>SUMIFS(TOIMINTA!$X$3:$X$624, TOIMINTA!$AI$3:$AI$624,"d)*",TOIMINTA!$C$3:$C$624,"Toteutunut")</f>
        <v>0</v>
      </c>
      <c r="T118" s="4">
        <f t="shared" si="105"/>
        <v>0</v>
      </c>
      <c r="U118" s="9" t="str">
        <f t="shared" si="99"/>
        <v>d) Huomioitu kokonaisvaltaisesti</v>
      </c>
    </row>
    <row r="119" spans="1:21" x14ac:dyDescent="0.3">
      <c r="A119" s="190" t="str">
        <f>Muuttujat!D40</f>
        <v>e) Oma määritelmä A</v>
      </c>
      <c r="B119" s="70">
        <f>SUMIFS(TOIMINTA!$D$3:$D$624, TOIMINTA!$AI$3:$AI$624,"e)*",TOIMINTA!$C$3:$C$624,"Toteutunut")</f>
        <v>0</v>
      </c>
      <c r="C119" s="15">
        <f t="shared" si="92"/>
        <v>0</v>
      </c>
      <c r="D119" s="70">
        <f>SUMIFS(TOIMINTA!$W$3:$W$624, TOIMINTA!$AI$3:$AI$624,"e)*",TOIMINTA!$C$3:$C$624,"Toteutunut")</f>
        <v>0</v>
      </c>
      <c r="E119" s="70">
        <f>SUMIFS(TOIMINTA!$Y$3:$Y$624, TOIMINTA!$AI$3:$AI$624,"e)*",TOIMINTA!$C$3:$C$624,"Toteutunut")</f>
        <v>0</v>
      </c>
      <c r="F119" s="70">
        <f>SUMIFS(TOIMINTA!$Z$3:$Z$624, TOIMINTA!$AI$3:$AI$624,"e)*",TOIMINTA!$C$3:$C$624,"Toteutunut")</f>
        <v>0</v>
      </c>
      <c r="G119" s="70">
        <f>SUMIFS(TOIMINTA!$AA$3:$AA$624, TOIMINTA!$AI$3:$AI$624,"e)*",TOIMINTA!$C$3:$C$624,"Toteutunut")</f>
        <v>0</v>
      </c>
      <c r="H119" s="5" t="e">
        <f t="shared" si="101"/>
        <v>#DIV/0!</v>
      </c>
      <c r="I119" s="57" t="e">
        <f t="shared" si="100"/>
        <v>#DIV/0!</v>
      </c>
      <c r="J119" s="53">
        <f>SUMIFS(TOIMINTA!$D$3:$D$624, TOIMINTA!$AI$3:$AI$624,"e)*",TOIMINTA!$C$3:$C$624,"Ei osallistujia")</f>
        <v>0</v>
      </c>
      <c r="K119" s="57" t="e">
        <f t="shared" si="102"/>
        <v>#DIV/0!</v>
      </c>
      <c r="L119" s="53">
        <f>SUMIFS(TOIMINTA!$D$3:$D$624, TOIMINTA!$AI$3:$AI$624,"e)*",TOIMINTA!$C$3:$C$624,"Peruttu")</f>
        <v>0</v>
      </c>
      <c r="M119" s="57" t="e">
        <f t="shared" si="103"/>
        <v>#DIV/0!</v>
      </c>
      <c r="N119" s="53">
        <f>SUMIFS(TOIMINTA!$S$3:$S$624, TOIMINTA!$AI$3:$AI$624,"e)*",TOIMINTA!$C$3:$C$624,"Toteutunut")</f>
        <v>0</v>
      </c>
      <c r="O119" s="53">
        <f>SUMIFS(TOIMINTA!$T$3:$T$624, TOIMINTA!$AI$3:$AI$624,"e)*",TOIMINTA!$C$3:$C$624,"Toteutunut")</f>
        <v>0</v>
      </c>
      <c r="P119" s="4">
        <f t="shared" si="104"/>
        <v>0</v>
      </c>
      <c r="Q119" s="15">
        <f>SUMIFS(TOIMINTA!$U$3:$U$624, TOIMINTA!$AI$3:$AI$624,"e)*",TOIMINTA!$C$3:$C$624,"Toteutunut")</f>
        <v>0</v>
      </c>
      <c r="R119" s="15">
        <f>SUMIFS(TOIMINTA!$V$3:$V$624, TOIMINTA!$AI$3:$AI$624,"e)*",TOIMINTA!$C$3:$C$624,"Toteutunut")</f>
        <v>0</v>
      </c>
      <c r="S119" s="15">
        <f>SUMIFS(TOIMINTA!$X$3:$X$624, TOIMINTA!$AI$3:$AI$624,"e)*",TOIMINTA!$C$3:$C$624,"Toteutunut")</f>
        <v>0</v>
      </c>
      <c r="T119" s="4">
        <f t="shared" si="105"/>
        <v>0</v>
      </c>
      <c r="U119" s="9" t="str">
        <f t="shared" si="99"/>
        <v>e) Oma määritelmä A</v>
      </c>
    </row>
    <row r="120" spans="1:21" x14ac:dyDescent="0.3">
      <c r="A120" s="190" t="str">
        <f>Muuttujat!D41</f>
        <v>f) Oma määritelmä B</v>
      </c>
      <c r="B120" s="70">
        <f>SUMIFS(TOIMINTA!$D$3:$D$624, TOIMINTA!$AI$3:$AI$624,"f)*",TOIMINTA!$C$3:$C$624,"Toteutunut")</f>
        <v>0</v>
      </c>
      <c r="C120" s="15">
        <f t="shared" si="92"/>
        <v>0</v>
      </c>
      <c r="D120" s="70">
        <f>SUMIFS(TOIMINTA!$W$3:$W$624, TOIMINTA!$AI$3:$AI$624,"f)*",TOIMINTA!$C$3:$C$624,"Toteutunut")</f>
        <v>0</v>
      </c>
      <c r="E120" s="70">
        <f>SUMIFS(TOIMINTA!$Y$3:$Y$624, TOIMINTA!$AI$3:$AI$624,"f)*",TOIMINTA!$C$3:$C$624,"Toteutunut")</f>
        <v>0</v>
      </c>
      <c r="F120" s="70">
        <f>SUMIFS(TOIMINTA!$Z$3:$Z$624, TOIMINTA!$AI$3:$AI$624,"f)*",TOIMINTA!$C$3:$C$624,"Toteutunut")</f>
        <v>0</v>
      </c>
      <c r="G120" s="70">
        <f>SUMIFS(TOIMINTA!$AA$3:$AA$624, TOIMINTA!$AI$3:$AI$624,"f)*",TOIMINTA!$C$3:$C$624,"Toteutunut")</f>
        <v>0</v>
      </c>
      <c r="H120" s="5" t="e">
        <f t="shared" si="101"/>
        <v>#DIV/0!</v>
      </c>
      <c r="I120" s="57" t="e">
        <f t="shared" si="100"/>
        <v>#DIV/0!</v>
      </c>
      <c r="J120" s="53">
        <f>SUMIFS(TOIMINTA!$D$3:$D$624, TOIMINTA!$AI$3:$AI$624,"f)*",TOIMINTA!$C$3:$C$624,"Ei osallistujia")</f>
        <v>0</v>
      </c>
      <c r="K120" s="57" t="e">
        <f t="shared" si="102"/>
        <v>#DIV/0!</v>
      </c>
      <c r="L120" s="53">
        <f>SUMIFS(TOIMINTA!$D$3:$D$624, TOIMINTA!$AI$3:$AI$624,"f)*",TOIMINTA!$C$3:$C$624,"Peruttu")</f>
        <v>0</v>
      </c>
      <c r="M120" s="57" t="e">
        <f t="shared" si="103"/>
        <v>#DIV/0!</v>
      </c>
      <c r="N120" s="53">
        <f>SUMIFS(TOIMINTA!$S$3:$S$624, TOIMINTA!$AI$3:$AI$624,"f)*",TOIMINTA!$C$3:$C$624,"Toteutunut")</f>
        <v>0</v>
      </c>
      <c r="O120" s="53">
        <f>SUMIFS(TOIMINTA!$T$3:$T$624, TOIMINTA!$AI$3:$AI$624,"f)*",TOIMINTA!$C$3:$C$624,"Toteutunut")</f>
        <v>0</v>
      </c>
      <c r="P120" s="4">
        <f t="shared" si="104"/>
        <v>0</v>
      </c>
      <c r="Q120" s="15">
        <f>SUMIFS(TOIMINTA!$U$3:$U$624, TOIMINTA!$AI$3:$AI$624,"f)*",TOIMINTA!$C$3:$C$624,"Toteutunut")</f>
        <v>0</v>
      </c>
      <c r="R120" s="15">
        <f>SUMIFS(TOIMINTA!$V$3:$V$624, TOIMINTA!$AI$3:$AI$624,"f)*",TOIMINTA!$C$3:$C$624,"Toteutunut")</f>
        <v>0</v>
      </c>
      <c r="S120" s="15">
        <f>SUMIFS(TOIMINTA!$X$3:$X$624, TOIMINTA!$AI$3:$AI$624,"f)*",TOIMINTA!$C$3:$C$624,"Toteutunut")</f>
        <v>0</v>
      </c>
      <c r="T120" s="4">
        <f t="shared" si="105"/>
        <v>0</v>
      </c>
      <c r="U120" s="9" t="str">
        <f t="shared" si="99"/>
        <v>f) Oma määritelmä B</v>
      </c>
    </row>
    <row r="121" spans="1:21" x14ac:dyDescent="0.3">
      <c r="A121" s="190" t="str">
        <f>Muuttujat!D42</f>
        <v>g) Oma määritelmä C</v>
      </c>
      <c r="B121" s="70">
        <f>SUMIFS(TOIMINTA!$D$3:$D$624, TOIMINTA!$AI$3:$AI$624,"g)*",TOIMINTA!$C$3:$C$624,"Toteutunut")</f>
        <v>0</v>
      </c>
      <c r="C121" s="15">
        <f t="shared" si="92"/>
        <v>0</v>
      </c>
      <c r="D121" s="70">
        <f>SUMIFS(TOIMINTA!$W$3:$W$624, TOIMINTA!$AI$3:$AI$624,"g)*",TOIMINTA!$C$3:$C$624,"Toteutunut")</f>
        <v>0</v>
      </c>
      <c r="E121" s="70">
        <f>SUMIFS(TOIMINTA!$Y$3:$Y$624, TOIMINTA!$AI$3:$AI$624,"g)*",TOIMINTA!$C$3:$C$624,"Toteutunut")</f>
        <v>0</v>
      </c>
      <c r="F121" s="70">
        <f>SUMIFS(TOIMINTA!$Z$3:$Z$624, TOIMINTA!$AI$3:$AI$624,"g)*",TOIMINTA!$C$3:$C$624,"Toteutunut")</f>
        <v>0</v>
      </c>
      <c r="G121" s="70">
        <f>SUMIFS(TOIMINTA!$AA$3:$AA$624, TOIMINTA!$AI$3:$AI$624,"g)*",TOIMINTA!$C$3:$C$624,"Toteutunut")</f>
        <v>0</v>
      </c>
      <c r="H121" s="5" t="e">
        <f t="shared" si="101"/>
        <v>#DIV/0!</v>
      </c>
      <c r="I121" s="57" t="e">
        <f t="shared" si="100"/>
        <v>#DIV/0!</v>
      </c>
      <c r="J121" s="53">
        <f>SUMIFS(TOIMINTA!$D$3:$D$624, TOIMINTA!$AI$3:$AI$624,"g)*",TOIMINTA!$C$3:$C$624,"Ei osallistujia")</f>
        <v>0</v>
      </c>
      <c r="K121" s="57" t="e">
        <f t="shared" si="102"/>
        <v>#DIV/0!</v>
      </c>
      <c r="L121" s="53">
        <f>SUMIFS(TOIMINTA!$D$3:$D$624, TOIMINTA!$AI$3:$AI$624,"g)*",TOIMINTA!$C$3:$C$624,"Peruttu")</f>
        <v>0</v>
      </c>
      <c r="M121" s="57" t="e">
        <f t="shared" si="103"/>
        <v>#DIV/0!</v>
      </c>
      <c r="N121" s="53">
        <f>SUMIFS(TOIMINTA!$S$3:$S$624, TOIMINTA!$AI$3:$AI$624,"g)*",TOIMINTA!$C$3:$C$624,"Toteutunut")</f>
        <v>0</v>
      </c>
      <c r="O121" s="53">
        <f>SUMIFS(TOIMINTA!$T$3:$T$624, TOIMINTA!$AI$3:$AI$624,"g)*",TOIMINTA!$C$3:$C$624,"Toteutunut")</f>
        <v>0</v>
      </c>
      <c r="P121" s="4">
        <f t="shared" si="104"/>
        <v>0</v>
      </c>
      <c r="Q121" s="15">
        <f>SUMIFS(TOIMINTA!$U$3:$U$624, TOIMINTA!$AI$3:$AI$624,"g)*",TOIMINTA!$C$3:$C$624,"Toteutunut")</f>
        <v>0</v>
      </c>
      <c r="R121" s="15">
        <f>SUMIFS(TOIMINTA!$V$3:$V$624, TOIMINTA!$AI$3:$AI$624,"g)*",TOIMINTA!$C$3:$C$624,"Toteutunut")</f>
        <v>0</v>
      </c>
      <c r="S121" s="15">
        <f>SUMIFS(TOIMINTA!$X$3:$X$624, TOIMINTA!$AI$3:$AI$624,"g)*",TOIMINTA!$C$3:$C$624,"Toteutunut")</f>
        <v>0</v>
      </c>
      <c r="T121" s="4">
        <f t="shared" si="105"/>
        <v>0</v>
      </c>
      <c r="U121" s="9" t="str">
        <f t="shared" si="99"/>
        <v>g) Oma määritelmä C</v>
      </c>
    </row>
    <row r="122" spans="1:21" x14ac:dyDescent="0.3">
      <c r="A122" s="190" t="str">
        <f>Muuttujat!D43</f>
        <v>h) Oma määritelmä D</v>
      </c>
      <c r="B122" s="70">
        <f>SUMIFS(TOIMINTA!$D$3:$D$624, TOIMINTA!$AI$3:$AI$624,"h)*",TOIMINTA!$C$3:$C$624,"Toteutunut")</f>
        <v>0</v>
      </c>
      <c r="C122" s="15">
        <f t="shared" si="92"/>
        <v>0</v>
      </c>
      <c r="D122" s="70">
        <f>SUMIFS(TOIMINTA!$W$3:$W$624, TOIMINTA!$AI$3:$AI$624,"h)*",TOIMINTA!$C$3:$C$624,"Toteutunut")</f>
        <v>0</v>
      </c>
      <c r="E122" s="70">
        <f>SUMIFS(TOIMINTA!$Y$3:$Y$624, TOIMINTA!$AI$3:$AI$624,"h)*",TOIMINTA!$C$3:$C$624,"Toteutunut")</f>
        <v>0</v>
      </c>
      <c r="F122" s="70">
        <f>SUMIFS(TOIMINTA!$Z$3:$Z$624, TOIMINTA!$AI$3:$AI$624,"h)*",TOIMINTA!$C$3:$C$624,"Toteutunut")</f>
        <v>0</v>
      </c>
      <c r="G122" s="70">
        <f>SUMIFS(TOIMINTA!$AA$3:$AA$624, TOIMINTA!$AI$3:$AI$624,"h)*",TOIMINTA!$C$3:$C$624,"Toteutunut")</f>
        <v>0</v>
      </c>
      <c r="H122" s="5" t="e">
        <f t="shared" si="101"/>
        <v>#DIV/0!</v>
      </c>
      <c r="I122" s="57" t="e">
        <f t="shared" si="100"/>
        <v>#DIV/0!</v>
      </c>
      <c r="J122" s="53">
        <f>SUMIFS(TOIMINTA!$D$3:$D$624, TOIMINTA!$AI$3:$AI$624,"h)*",TOIMINTA!$C$3:$C$624,"Ei osallistujia")</f>
        <v>0</v>
      </c>
      <c r="K122" s="57" t="e">
        <f t="shared" si="102"/>
        <v>#DIV/0!</v>
      </c>
      <c r="L122" s="53">
        <f>SUMIFS(TOIMINTA!$D$3:$D$624, TOIMINTA!$AI$3:$AI$624,"h)*",TOIMINTA!$C$3:$C$624,"Peruttu")</f>
        <v>0</v>
      </c>
      <c r="M122" s="57" t="e">
        <f t="shared" si="103"/>
        <v>#DIV/0!</v>
      </c>
      <c r="N122" s="53">
        <f>SUMIFS(TOIMINTA!$S$3:$S$624, TOIMINTA!$AI$3:$AI$624,"h)*",TOIMINTA!$C$3:$C$624,"Toteutunut")</f>
        <v>0</v>
      </c>
      <c r="O122" s="53">
        <f>SUMIFS(TOIMINTA!$T$3:$T$624, TOIMINTA!$AI$3:$AI$624,"h)*",TOIMINTA!$C$3:$C$624,"Toteutunut")</f>
        <v>0</v>
      </c>
      <c r="P122" s="4">
        <f t="shared" si="104"/>
        <v>0</v>
      </c>
      <c r="Q122" s="15">
        <f>SUMIFS(TOIMINTA!$U$3:$U$624, TOIMINTA!$AI$3:$AI$624,"h)*",TOIMINTA!$C$3:$C$624,"Toteutunut")</f>
        <v>0</v>
      </c>
      <c r="R122" s="15">
        <f>SUMIFS(TOIMINTA!$V$3:$V$624, TOIMINTA!$AI$3:$AI$624,"h)*",TOIMINTA!$C$3:$C$624,"Toteutunut")</f>
        <v>0</v>
      </c>
      <c r="S122" s="15">
        <f>SUMIFS(TOIMINTA!$X$3:$X$624, TOIMINTA!$AI$3:$AI$624,"h)*",TOIMINTA!$C$3:$C$624,"Toteutunut")</f>
        <v>0</v>
      </c>
      <c r="T122" s="4">
        <f t="shared" si="105"/>
        <v>0</v>
      </c>
      <c r="U122" s="9" t="str">
        <f t="shared" si="99"/>
        <v>h) Oma määritelmä D</v>
      </c>
    </row>
    <row r="123" spans="1:21" x14ac:dyDescent="0.3">
      <c r="A123" s="190" t="str">
        <f>Muuttujat!D44</f>
        <v>i) Oma määritelmä E</v>
      </c>
      <c r="B123" s="70">
        <f>SUMIFS(TOIMINTA!$D$3:$D$624, TOIMINTA!$AI$3:$AI$624,"i)*",TOIMINTA!$C$3:$C$624,"Toteutunut")</f>
        <v>0</v>
      </c>
      <c r="C123" s="15">
        <f t="shared" si="92"/>
        <v>0</v>
      </c>
      <c r="D123" s="70">
        <f>SUMIFS(TOIMINTA!$W$3:$W$624, TOIMINTA!$AI$3:$AI$624,"i)*",TOIMINTA!$C$3:$C$624,"Toteutunut")</f>
        <v>0</v>
      </c>
      <c r="E123" s="70">
        <f>SUMIFS(TOIMINTA!$Y$3:$Y$624, TOIMINTA!$AI$3:$AI$624,"i)*",TOIMINTA!$C$3:$C$624,"Toteutunut")</f>
        <v>0</v>
      </c>
      <c r="F123" s="70">
        <f>SUMIFS(TOIMINTA!$Z$3:$Z$624, TOIMINTA!$AI$3:$AI$624,"i)*",TOIMINTA!$C$3:$C$624,"Toteutunut")</f>
        <v>0</v>
      </c>
      <c r="G123" s="70">
        <f>SUMIFS(TOIMINTA!$AA$3:$AA$624, TOIMINTA!$AI$3:$AI$624,"i)*",TOIMINTA!$C$3:$C$624,"Toteutunut")</f>
        <v>0</v>
      </c>
      <c r="H123" s="5" t="e">
        <f t="shared" si="101"/>
        <v>#DIV/0!</v>
      </c>
      <c r="I123" s="57" t="e">
        <f t="shared" si="100"/>
        <v>#DIV/0!</v>
      </c>
      <c r="J123" s="53">
        <f>SUMIFS(TOIMINTA!$D$3:$D$624, TOIMINTA!$AI$3:$AI$624,"i)*",TOIMINTA!$C$3:$C$624,"Ei osallistujia")</f>
        <v>0</v>
      </c>
      <c r="K123" s="57" t="e">
        <f t="shared" si="102"/>
        <v>#DIV/0!</v>
      </c>
      <c r="L123" s="53">
        <f>SUMIFS(TOIMINTA!$D$3:$D$624, TOIMINTA!$AI$3:$AI$624,"i)*",TOIMINTA!$C$3:$C$624,"Peruttu")</f>
        <v>0</v>
      </c>
      <c r="M123" s="57" t="e">
        <f t="shared" si="103"/>
        <v>#DIV/0!</v>
      </c>
      <c r="N123" s="53">
        <f>SUMIFS(TOIMINTA!$S$3:$S$624, TOIMINTA!$AI$3:$AI$624,"i)*",TOIMINTA!$C$3:$C$624,"Toteutunut")</f>
        <v>0</v>
      </c>
      <c r="O123" s="53">
        <f>SUMIFS(TOIMINTA!$T$3:$T$624, TOIMINTA!$AI$3:$AI$624,"i)*",TOIMINTA!$C$3:$C$624,"Toteutunut")</f>
        <v>0</v>
      </c>
      <c r="P123" s="4">
        <f t="shared" si="104"/>
        <v>0</v>
      </c>
      <c r="Q123" s="15">
        <f>SUMIFS(TOIMINTA!$U$3:$U$624, TOIMINTA!$AI$3:$AI$624,"i)*",TOIMINTA!$C$3:$C$624,"Toteutunut")</f>
        <v>0</v>
      </c>
      <c r="R123" s="15">
        <f>SUMIFS(TOIMINTA!$V$3:$V$624, TOIMINTA!$AI$3:$AI$624,"i)*",TOIMINTA!$C$3:$C$624,"Toteutunut")</f>
        <v>0</v>
      </c>
      <c r="S123" s="15">
        <f>SUMIFS(TOIMINTA!$X$3:$X$624, TOIMINTA!$AI$3:$AI$624,"i)*",TOIMINTA!$C$3:$C$624,"Toteutunut")</f>
        <v>0</v>
      </c>
      <c r="T123" s="4">
        <f t="shared" si="105"/>
        <v>0</v>
      </c>
      <c r="U123" s="9" t="str">
        <f t="shared" si="99"/>
        <v>i) Oma määritelmä E</v>
      </c>
    </row>
    <row r="124" spans="1:21" x14ac:dyDescent="0.3">
      <c r="A124" s="190" t="str">
        <f>Muuttujat!D45</f>
        <v>j) Oma määritelmä F</v>
      </c>
      <c r="B124" s="70">
        <f>SUMIFS(TOIMINTA!$D$3:$D$624, TOIMINTA!$AI$3:$AI$624,"j)*",TOIMINTA!$C$3:$C$624,"Toteutunut")</f>
        <v>0</v>
      </c>
      <c r="C124" s="15">
        <f t="shared" si="92"/>
        <v>0</v>
      </c>
      <c r="D124" s="70">
        <f>SUMIFS(TOIMINTA!$W$3:$W$624, TOIMINTA!$AI$3:$AI$624,"j)*",TOIMINTA!$C$3:$C$624,"Toteutunut")</f>
        <v>0</v>
      </c>
      <c r="E124" s="70">
        <f>SUMIFS(TOIMINTA!$Y$3:$Y$624, TOIMINTA!$AI$3:$AI$624,"j)*",TOIMINTA!$C$3:$C$624,"Toteutunut")</f>
        <v>0</v>
      </c>
      <c r="F124" s="70">
        <f>SUMIFS(TOIMINTA!$Z$3:$Z$624, TOIMINTA!$AI$3:$AI$624,"j)*",TOIMINTA!$C$3:$C$624,"Toteutunut")</f>
        <v>0</v>
      </c>
      <c r="G124" s="70">
        <f>SUMIFS(TOIMINTA!$AA$3:$AA$624, TOIMINTA!$AI$3:$AI$624,"j)*",TOIMINTA!$C$3:$C$624,"Toteutunut")</f>
        <v>0</v>
      </c>
      <c r="H124" s="5" t="e">
        <f t="shared" si="101"/>
        <v>#DIV/0!</v>
      </c>
      <c r="I124" s="57" t="e">
        <f t="shared" si="100"/>
        <v>#DIV/0!</v>
      </c>
      <c r="J124" s="53">
        <f>SUMIFS(TOIMINTA!$D$3:$D$624, TOIMINTA!$AI$3:$AI$624,"j)*",TOIMINTA!$C$3:$C$624,"Ei osallistujia")</f>
        <v>0</v>
      </c>
      <c r="K124" s="57" t="e">
        <f t="shared" si="102"/>
        <v>#DIV/0!</v>
      </c>
      <c r="L124" s="53">
        <f>SUMIFS(TOIMINTA!$D$3:$D$624, TOIMINTA!$AI$3:$AI$624,"j)*",TOIMINTA!$C$3:$C$624,"Peruttu")</f>
        <v>0</v>
      </c>
      <c r="M124" s="57" t="e">
        <f t="shared" si="103"/>
        <v>#DIV/0!</v>
      </c>
      <c r="N124" s="53">
        <f>SUMIFS(TOIMINTA!$S$3:$S$624, TOIMINTA!$AI$3:$AI$624,"j)*",TOIMINTA!$C$3:$C$624,"Toteutunut")</f>
        <v>0</v>
      </c>
      <c r="O124" s="53">
        <f>SUMIFS(TOIMINTA!$T$3:$T$624, TOIMINTA!$AI$3:$AI$624,"j)*",TOIMINTA!$C$3:$C$624,"Toteutunut")</f>
        <v>0</v>
      </c>
      <c r="P124" s="4">
        <f t="shared" si="104"/>
        <v>0</v>
      </c>
      <c r="Q124" s="15">
        <f>SUMIFS(TOIMINTA!$U$3:$U$624, TOIMINTA!$AI$3:$AI$624,"j)*",TOIMINTA!$C$3:$C$624,"Toteutunut")</f>
        <v>0</v>
      </c>
      <c r="R124" s="15">
        <f>SUMIFS(TOIMINTA!$V$3:$V$624, TOIMINTA!$AI$3:$AI$624,"j)*",TOIMINTA!$C$3:$C$624,"Toteutunut")</f>
        <v>0</v>
      </c>
      <c r="S124" s="15">
        <f>SUMIFS(TOIMINTA!$X$3:$X$624, TOIMINTA!$AI$3:$AI$624,"j)*",TOIMINTA!$C$3:$C$624,"Toteutunut")</f>
        <v>0</v>
      </c>
      <c r="T124" s="4">
        <f t="shared" si="105"/>
        <v>0</v>
      </c>
      <c r="U124" s="9" t="str">
        <f t="shared" si="99"/>
        <v>j) Oma määritelmä F</v>
      </c>
    </row>
    <row r="125" spans="1:21" x14ac:dyDescent="0.3">
      <c r="A125" s="190" t="str">
        <f>Muuttujat!D46</f>
        <v>k) Oma määritelmä G</v>
      </c>
      <c r="B125" s="70">
        <f>SUMIFS(TOIMINTA!$D$3:$D$624, TOIMINTA!$AI$3:$AI$624,"k)*",TOIMINTA!$C$3:$C$624,"Toteutunut")</f>
        <v>0</v>
      </c>
      <c r="C125" s="15">
        <f t="shared" si="92"/>
        <v>0</v>
      </c>
      <c r="D125" s="70">
        <f>SUMIFS(TOIMINTA!$W$3:$W$624, TOIMINTA!$AI$3:$AI$624,"k)*",TOIMINTA!$C$3:$C$624,"Toteutunut")</f>
        <v>0</v>
      </c>
      <c r="E125" s="70">
        <f>SUMIFS(TOIMINTA!$Y$3:$Y$624, TOIMINTA!$AI$3:$AI$624,"k)*",TOIMINTA!$C$3:$C$624,"Toteutunut")</f>
        <v>0</v>
      </c>
      <c r="F125" s="70">
        <f>SUMIFS(TOIMINTA!$Z$3:$Z$624, TOIMINTA!$AI$3:$AI$624,"k)*",TOIMINTA!$C$3:$C$624,"Toteutunut")</f>
        <v>0</v>
      </c>
      <c r="G125" s="70">
        <f>SUMIFS(TOIMINTA!$AA$3:$AA$624, TOIMINTA!$AI$3:$AI$624,"k)*",TOIMINTA!$C$3:$C$624,"Toteutunut")</f>
        <v>0</v>
      </c>
      <c r="H125" s="5" t="e">
        <f t="shared" si="101"/>
        <v>#DIV/0!</v>
      </c>
      <c r="I125" s="57" t="e">
        <f t="shared" si="100"/>
        <v>#DIV/0!</v>
      </c>
      <c r="J125" s="53">
        <f>SUMIFS(TOIMINTA!$D$3:$D$624, TOIMINTA!$AI$3:$AI$624,"k)*",TOIMINTA!$C$3:$C$624,"Ei osallistujia")</f>
        <v>0</v>
      </c>
      <c r="K125" s="57" t="e">
        <f t="shared" si="102"/>
        <v>#DIV/0!</v>
      </c>
      <c r="L125" s="53">
        <f>SUMIFS(TOIMINTA!$D$3:$D$624, TOIMINTA!$AI$3:$AI$624,"k)*",TOIMINTA!$C$3:$C$624,"Peruttu")</f>
        <v>0</v>
      </c>
      <c r="M125" s="57" t="e">
        <f t="shared" si="103"/>
        <v>#DIV/0!</v>
      </c>
      <c r="N125" s="53">
        <f>SUMIFS(TOIMINTA!$S$3:$S$624, TOIMINTA!$AI$3:$AI$624,"k)*",TOIMINTA!$C$3:$C$624,"Toteutunut")</f>
        <v>0</v>
      </c>
      <c r="O125" s="53">
        <f>SUMIFS(TOIMINTA!$T$3:$T$624, TOIMINTA!$AI$3:$AI$624,"k)*",TOIMINTA!$C$3:$C$624,"Toteutunut")</f>
        <v>0</v>
      </c>
      <c r="P125" s="4">
        <f t="shared" si="104"/>
        <v>0</v>
      </c>
      <c r="Q125" s="15">
        <f>SUMIFS(TOIMINTA!$U$3:$U$624, TOIMINTA!$AI$3:$AI$624,"k)*",TOIMINTA!$C$3:$C$624,"Toteutunut")</f>
        <v>0</v>
      </c>
      <c r="R125" s="15">
        <f>SUMIFS(TOIMINTA!$V$3:$V$624, TOIMINTA!$AI$3:$AI$624,"k)*",TOIMINTA!$C$3:$C$624,"Toteutunut")</f>
        <v>0</v>
      </c>
      <c r="S125" s="15">
        <f>SUMIFS(TOIMINTA!$X$3:$X$624, TOIMINTA!$AI$3:$AI$624,"k)*",TOIMINTA!$C$3:$C$624,"Toteutunut")</f>
        <v>0</v>
      </c>
      <c r="T125" s="4">
        <f t="shared" si="105"/>
        <v>0</v>
      </c>
      <c r="U125" s="9" t="str">
        <f t="shared" si="99"/>
        <v>k) Oma määritelmä G</v>
      </c>
    </row>
    <row r="126" spans="1:21" x14ac:dyDescent="0.3">
      <c r="A126" s="190"/>
      <c r="B126" s="176" t="s">
        <v>337</v>
      </c>
      <c r="G126"/>
      <c r="H126"/>
      <c r="U126" s="9">
        <f t="shared" si="99"/>
        <v>0</v>
      </c>
    </row>
    <row r="127" spans="1:21" x14ac:dyDescent="0.3">
      <c r="A127" s="190" t="str">
        <f>Muuttujat!E36</f>
        <v>a) Tarjottu</v>
      </c>
      <c r="B127" s="4">
        <f>SUMIFS(TOIMINTA!$D$3:$D$624, TOIMINTA!$AJ$3:$AJ$624,"a)*",TOIMINTA!$C$3:$C$624,"Toteutunut")</f>
        <v>0</v>
      </c>
      <c r="C127" s="15">
        <f t="shared" ref="C127:C141" si="106">D127+G127</f>
        <v>0</v>
      </c>
      <c r="D127" s="15">
        <f>SUMIFS(TOIMINTA!$W$3:$W$624, TOIMINTA!$AJ$3:$AJ$624,"a)*",TOIMINTA!$C$3:$C$624,"Toteutunut")</f>
        <v>0</v>
      </c>
      <c r="E127" s="15">
        <f>SUMIFS(TOIMINTA!$Y$3:$Y$624, TOIMINTA!$AJ$3:$AJ$624,"a)*",TOIMINTA!$C$3:$C$624,"Toteutunut")</f>
        <v>0</v>
      </c>
      <c r="F127" s="15">
        <f>SUMIFS(TOIMINTA!$Z$3:$Z$624, TOIMINTA!$AJ$3:$AJ$624,"a)*",TOIMINTA!$C$3:$C$624,"Toteutunut")</f>
        <v>0</v>
      </c>
      <c r="G127" s="15">
        <f>SUMIFS(TOIMINTA!$AA$3:$AA$624, TOIMINTA!$AJ$3:$AJ$624,"a)*",TOIMINTA!$C$3:$C$624,"Toteutunut")</f>
        <v>0</v>
      </c>
      <c r="H127" s="5" t="e">
        <f>B127/$B$2</f>
        <v>#DIV/0!</v>
      </c>
      <c r="I127" s="57" t="e">
        <f t="shared" ref="I127:I130" si="107">B127/($B$2+$J$2+$L$2)</f>
        <v>#DIV/0!</v>
      </c>
      <c r="J127" s="53">
        <f>SUMIFS(TOIMINTA!$D$3:$D$624, TOIMINTA!$AJ$3:$AJ$624,"a)*",TOIMINTA!$C$3:$C$624,"Ei osallistujia")</f>
        <v>0</v>
      </c>
      <c r="K127" s="57" t="e">
        <f>J127/($B$2+$J$2+$L$2)</f>
        <v>#DIV/0!</v>
      </c>
      <c r="L127" s="53">
        <f>SUMIFS(TOIMINTA!$D$3:$D$624, TOIMINTA!$AJ$3:$AJ$624,"a)*",TOIMINTA!$C$3:$C$624,"Peruttu")</f>
        <v>0</v>
      </c>
      <c r="M127" s="57" t="e">
        <f>L127/($B$2+$JE$2+$L$2)</f>
        <v>#DIV/0!</v>
      </c>
      <c r="N127" s="53">
        <f>SUMIFS(TOIMINTA!$S$3:$S$624, TOIMINTA!$AJ$3:$AJ$624,"a)*",TOIMINTA!$C$3:$C$624,"Toteutunut")</f>
        <v>0</v>
      </c>
      <c r="O127" s="53">
        <f>SUMIFS(TOIMINTA!$T$3:$T$624, TOIMINTA!$AJ$3:$AJ$624,"a)*",TOIMINTA!$C$3:$C$624,"Toteutunut")</f>
        <v>0</v>
      </c>
      <c r="P127" s="4">
        <f>IF(N127=0,0,N127/O127)</f>
        <v>0</v>
      </c>
      <c r="Q127" s="15">
        <f>SUMIFS(TOIMINTA!$U$3:$U$624, TOIMINTA!$AJ$3:$AJ$624,"a)*",TOIMINTA!$C$3:$C$624,"Toteutunut")</f>
        <v>0</v>
      </c>
      <c r="R127" s="15">
        <f>SUMIFS(TOIMINTA!$V$3:$V$624, TOIMINTA!$AJ$3:$AJ$624,"a)*",TOIMINTA!$C$3:$C$624,"Toteutunut")</f>
        <v>0</v>
      </c>
      <c r="S127" s="15">
        <f>SUMIFS(TOIMINTA!$X$3:$X$624, TOIMINTA!$AJ$3:$AJ$624,"a)*",TOIMINTA!$C$3:$C$624,"Toteutunut")</f>
        <v>0</v>
      </c>
      <c r="T127" s="4">
        <f>IF(S127=0,0,S127/B127)</f>
        <v>0</v>
      </c>
      <c r="U127" s="9" t="str">
        <f t="shared" si="99"/>
        <v>a) Tarjottu</v>
      </c>
    </row>
    <row r="128" spans="1:21" x14ac:dyDescent="0.3">
      <c r="A128" s="190" t="str">
        <f>Muuttujat!E37</f>
        <v>b) Ei tarjottu</v>
      </c>
      <c r="B128" s="4">
        <f>SUMIFS(TOIMINTA!$D$3:$D$624, TOIMINTA!$AJ$3:$AJ$624,"b)*",TOIMINTA!$C$3:$C$624,"Toteutunut")</f>
        <v>0</v>
      </c>
      <c r="C128" s="15">
        <f t="shared" si="106"/>
        <v>0</v>
      </c>
      <c r="D128" s="15">
        <f>SUMIFS(TOIMINTA!$W$3:$W$624, TOIMINTA!$AJ$3:$AJ$624,"b)*",TOIMINTA!$C$3:$C$624,"Toteutunut")</f>
        <v>0</v>
      </c>
      <c r="E128" s="15">
        <f>SUMIFS(TOIMINTA!$Y$3:$Y$624, TOIMINTA!$AJ$3:$AJ$624,"b)*",TOIMINTA!$C$3:$C$624,"Toteutunut")</f>
        <v>0</v>
      </c>
      <c r="F128" s="15">
        <f>SUMIFS(TOIMINTA!$Z$3:$Z$624, TOIMINTA!$AJ$3:$AJ$624,"b)*",TOIMINTA!$C$3:$C$624,"Toteutunut")</f>
        <v>0</v>
      </c>
      <c r="G128" s="15">
        <f>SUMIFS(TOIMINTA!$AA$3:$AA$624, TOIMINTA!$AJ$3:$AJ$624,"b)*",TOIMINTA!$C$3:$C$624,"Toteutunut")</f>
        <v>0</v>
      </c>
      <c r="H128" s="5" t="e">
        <f t="shared" ref="H128:H130" si="108">B128/$B$2</f>
        <v>#DIV/0!</v>
      </c>
      <c r="I128" s="57" t="e">
        <f t="shared" si="107"/>
        <v>#DIV/0!</v>
      </c>
      <c r="J128" s="53">
        <f>SUMIFS(TOIMINTA!$D$3:$D$624, TOIMINTA!$AJ$3:$AJ$624,"b)*",TOIMINTA!$C$3:$C$624,"Ei osallistujia")</f>
        <v>0</v>
      </c>
      <c r="K128" s="57" t="e">
        <f t="shared" ref="K128:K130" si="109">J128/($B$2+$J$2+$L$2)</f>
        <v>#DIV/0!</v>
      </c>
      <c r="L128" s="53">
        <f>SUMIFS(TOIMINTA!$D$3:$D$624, TOIMINTA!$AJ$3:$AJ$624,"b)*",TOIMINTA!$C$3:$C$624,"Peruttu")</f>
        <v>0</v>
      </c>
      <c r="M128" s="57" t="e">
        <f t="shared" ref="M128:M130" si="110">L128/($B$2+$JE$2+$L$2)</f>
        <v>#DIV/0!</v>
      </c>
      <c r="N128" s="53">
        <f>SUMIFS(TOIMINTA!$S$3:$S$624, TOIMINTA!$AJ$3:$AJ$624,"b)*",TOIMINTA!$C$3:$C$624,"Toteutunut")</f>
        <v>0</v>
      </c>
      <c r="O128" s="53">
        <f>SUMIFS(TOIMINTA!$T$3:$T$624, TOIMINTA!$AJ$3:$AJ$624,"b)*",TOIMINTA!$C$3:$C$624,"Toteutunut")</f>
        <v>0</v>
      </c>
      <c r="P128" s="4">
        <f t="shared" ref="P128:P130" si="111">IF(N128=0,0,N128/O128)</f>
        <v>0</v>
      </c>
      <c r="Q128" s="15">
        <f>SUMIFS(TOIMINTA!$U$3:$U$624, TOIMINTA!$AJ$3:$AJ$624,"b)*",TOIMINTA!$C$3:$C$624,"Toteutunut")</f>
        <v>0</v>
      </c>
      <c r="R128" s="15">
        <f>SUMIFS(TOIMINTA!$V$3:$V$624, TOIMINTA!$AJ$3:$AJ$624,"b)*",TOIMINTA!$C$3:$C$624,"Toteutunut")</f>
        <v>0</v>
      </c>
      <c r="S128" s="15">
        <f>SUMIFS(TOIMINTA!$X$3:$X$624, TOIMINTA!$AJ$3:$AJ$624,"b)*",TOIMINTA!$C$3:$C$624,"Toteutunut")</f>
        <v>0</v>
      </c>
      <c r="T128" s="4">
        <f t="shared" ref="T128:T130" si="112">IF(S128=0,0,S128/B128)</f>
        <v>0</v>
      </c>
      <c r="U128" s="9" t="str">
        <f t="shared" si="99"/>
        <v>b) Ei tarjottu</v>
      </c>
    </row>
    <row r="129" spans="1:21" x14ac:dyDescent="0.3">
      <c r="A129" s="190" t="str">
        <f>Muuttujat!E38</f>
        <v>c) Ei sovellu</v>
      </c>
      <c r="B129" s="4">
        <f>SUMIFS(TOIMINTA!$D$3:$D$624, TOIMINTA!$AJ$3:$AJ$624,"c)*",TOIMINTA!$C$3:$C$624,"Toteutunut")</f>
        <v>0</v>
      </c>
      <c r="C129" s="15">
        <f t="shared" si="106"/>
        <v>0</v>
      </c>
      <c r="D129" s="15">
        <f>SUMIFS(TOIMINTA!$W$3:$W$624, TOIMINTA!$AJ$3:$AJ$624,"c)*",TOIMINTA!$C$3:$C$624,"Toteutunut")</f>
        <v>0</v>
      </c>
      <c r="E129" s="15">
        <f>SUMIFS(TOIMINTA!$Y$3:$Y$624, TOIMINTA!$AJ$3:$AJ$624,"c)*",TOIMINTA!$C$3:$C$624,"Toteutunut")</f>
        <v>0</v>
      </c>
      <c r="F129" s="15">
        <f>SUMIFS(TOIMINTA!$Z$3:$Z$624, TOIMINTA!$AJ$3:$AJ$624,"c)*",TOIMINTA!$C$3:$C$624,"Toteutunut")</f>
        <v>0</v>
      </c>
      <c r="G129" s="15">
        <f>SUMIFS(TOIMINTA!$AA$3:$AA$624, TOIMINTA!$AJ$3:$AJ$624,"c)*",TOIMINTA!$C$3:$C$624,"Toteutunut")</f>
        <v>0</v>
      </c>
      <c r="H129" s="5" t="e">
        <f t="shared" si="108"/>
        <v>#DIV/0!</v>
      </c>
      <c r="I129" s="57" t="e">
        <f t="shared" si="107"/>
        <v>#DIV/0!</v>
      </c>
      <c r="J129" s="53">
        <f>SUMIFS(TOIMINTA!$D$3:$D$624, TOIMINTA!$AJ$3:$AJ$624,"c)*",TOIMINTA!$C$3:$C$624,"Ei osallistujia")</f>
        <v>0</v>
      </c>
      <c r="K129" s="57" t="e">
        <f t="shared" si="109"/>
        <v>#DIV/0!</v>
      </c>
      <c r="L129" s="53">
        <f>SUMIFS(TOIMINTA!$D$3:$D$624, TOIMINTA!$AJ$3:$AJ$624,"c)*",TOIMINTA!$C$3:$C$624,"Peruttu")</f>
        <v>0</v>
      </c>
      <c r="M129" s="57" t="e">
        <f t="shared" si="110"/>
        <v>#DIV/0!</v>
      </c>
      <c r="N129" s="53">
        <f>SUMIFS(TOIMINTA!$S$3:$S$624, TOIMINTA!$AJ$3:$AJ$624,"c)*",TOIMINTA!$C$3:$C$624,"Toteutunut")</f>
        <v>0</v>
      </c>
      <c r="O129" s="53">
        <f>SUMIFS(TOIMINTA!$T$3:$T$624, TOIMINTA!$AJ$3:$AJ$624,"c)*",TOIMINTA!$C$3:$C$624,"Toteutunut")</f>
        <v>0</v>
      </c>
      <c r="P129" s="4">
        <f t="shared" si="111"/>
        <v>0</v>
      </c>
      <c r="Q129" s="15">
        <f>SUMIFS(TOIMINTA!$U$3:$U$624, TOIMINTA!$AJ$3:$AJ$624,"c)*",TOIMINTA!$C$3:$C$624,"Toteutunut")</f>
        <v>0</v>
      </c>
      <c r="R129" s="15">
        <f>SUMIFS(TOIMINTA!$V$3:$V$624, TOIMINTA!$AJ$3:$AJ$624,"c)*",TOIMINTA!$C$3:$C$624,"Toteutunut")</f>
        <v>0</v>
      </c>
      <c r="S129" s="15">
        <f>SUMIFS(TOIMINTA!$X$3:$X$624, TOIMINTA!$AJ$3:$AJ$624,"c)*",TOIMINTA!$C$3:$C$624,"Toteutunut")</f>
        <v>0</v>
      </c>
      <c r="T129" s="4">
        <f t="shared" si="112"/>
        <v>0</v>
      </c>
      <c r="U129" s="9" t="str">
        <f t="shared" si="99"/>
        <v>c) Ei sovellu</v>
      </c>
    </row>
    <row r="130" spans="1:21" x14ac:dyDescent="0.3">
      <c r="A130" s="190">
        <f>Muuttujat!E39</f>
        <v>0</v>
      </c>
      <c r="B130" s="4">
        <f>SUMIFS(TOIMINTA!$D$3:$D$624, TOIMINTA!$AJ$3:$AJ$624,"d)*",TOIMINTA!$C$3:$C$624,"Toteutunut")</f>
        <v>0</v>
      </c>
      <c r="C130" s="15">
        <f t="shared" si="106"/>
        <v>0</v>
      </c>
      <c r="D130" s="15">
        <f>SUMIFS(TOIMINTA!$W$3:$W$624, TOIMINTA!$AJ$3:$AJ$624,"d)*",TOIMINTA!$C$3:$C$624,"Toteutunut")</f>
        <v>0</v>
      </c>
      <c r="E130" s="15">
        <f>SUMIFS(TOIMINTA!$Y$3:$Y$624, TOIMINTA!$AJ$3:$AJ$624,"d)*",TOIMINTA!$C$3:$C$624,"Toteutunut")</f>
        <v>0</v>
      </c>
      <c r="F130" s="15">
        <f>SUMIFS(TOIMINTA!$Z$3:$Z$624, TOIMINTA!$AJ$3:$AJ$624,"d)*",TOIMINTA!$C$3:$C$624,"Toteutunut")</f>
        <v>0</v>
      </c>
      <c r="G130" s="15">
        <f>SUMIFS(TOIMINTA!$AA$3:$AA$624, TOIMINTA!$AJ$3:$AJ$624,"d)*",TOIMINTA!$C$3:$C$624,"Toteutunut")</f>
        <v>0</v>
      </c>
      <c r="H130" s="5" t="e">
        <f t="shared" si="108"/>
        <v>#DIV/0!</v>
      </c>
      <c r="I130" s="57" t="e">
        <f t="shared" si="107"/>
        <v>#DIV/0!</v>
      </c>
      <c r="J130" s="53">
        <f>SUMIFS(TOIMINTA!$D$3:$D$624, TOIMINTA!$AJ$3:$AJ$624,"d)*",TOIMINTA!$C$3:$C$624,"Ei osallistujia")</f>
        <v>0</v>
      </c>
      <c r="K130" s="57" t="e">
        <f t="shared" si="109"/>
        <v>#DIV/0!</v>
      </c>
      <c r="L130" s="53">
        <f>SUMIFS(TOIMINTA!$D$3:$D$624, TOIMINTA!$AJ$3:$AJ$624,"d)*",TOIMINTA!$C$3:$C$624,"Peruttu")</f>
        <v>0</v>
      </c>
      <c r="M130" s="57" t="e">
        <f t="shared" si="110"/>
        <v>#DIV/0!</v>
      </c>
      <c r="N130" s="53">
        <f>SUMIFS(TOIMINTA!$S$3:$S$624, TOIMINTA!$AJ$3:$AJ$624,"d)*",TOIMINTA!$C$3:$C$624,"Toteutunut")</f>
        <v>0</v>
      </c>
      <c r="O130" s="53">
        <f>SUMIFS(TOIMINTA!$T$3:$T$624, TOIMINTA!$AJ$3:$AJ$624,"d)*",TOIMINTA!$C$3:$C$624,"Toteutunut")</f>
        <v>0</v>
      </c>
      <c r="P130" s="4">
        <f t="shared" si="111"/>
        <v>0</v>
      </c>
      <c r="Q130" s="15">
        <f>SUMIFS(TOIMINTA!$U$3:$U$624, TOIMINTA!$AJ$3:$AJ$624,"d)*",TOIMINTA!$C$3:$C$624,"Toteutunut")</f>
        <v>0</v>
      </c>
      <c r="R130" s="15">
        <f>SUMIFS(TOIMINTA!$V$3:$V$624, TOIMINTA!$AJ$3:$AJ$624,"d)*",TOIMINTA!$C$3:$C$624,"Toteutunut")</f>
        <v>0</v>
      </c>
      <c r="S130" s="15">
        <f>SUMIFS(TOIMINTA!$X$3:$X$624, TOIMINTA!$AJ$3:$AJ$624,"d)*",TOIMINTA!$C$3:$C$624,"Toteutunut")</f>
        <v>0</v>
      </c>
      <c r="T130" s="4">
        <f t="shared" si="112"/>
        <v>0</v>
      </c>
      <c r="U130" s="9">
        <f t="shared" si="99"/>
        <v>0</v>
      </c>
    </row>
    <row r="131" spans="1:21" x14ac:dyDescent="0.3">
      <c r="A131" s="190"/>
      <c r="B131" s="324" t="str">
        <f>Muuttujat!A48</f>
        <v>Oma tarkistuslista 1</v>
      </c>
      <c r="G131"/>
      <c r="H131"/>
      <c r="U131" s="9">
        <f t="shared" si="99"/>
        <v>0</v>
      </c>
    </row>
    <row r="132" spans="1:21" x14ac:dyDescent="0.3">
      <c r="A132" s="190" t="str">
        <f>Muuttujat!A50</f>
        <v>a)</v>
      </c>
      <c r="B132" s="4">
        <f>SUMIFS(TOIMINTA!$D$3:$D$624, TOIMINTA!$AK$3:$AK$624,"a)*",TOIMINTA!$C$3:$C$624,"Toteutunut")</f>
        <v>0</v>
      </c>
      <c r="C132" s="15">
        <f t="shared" si="106"/>
        <v>0</v>
      </c>
      <c r="D132" s="15">
        <f>SUMIFS(TOIMINTA!$W$3:$W$624, TOIMINTA!$AK$3:$AK$624,"a)*",TOIMINTA!$C$3:$C$624,"Toteutunut")</f>
        <v>0</v>
      </c>
      <c r="E132" s="15">
        <f>SUMIFS(TOIMINTA!$Y$3:$Y$624, TOIMINTA!$AK$3:$AK$624,"a)*",TOIMINTA!$C$3:$C$624,"Toteutunut")</f>
        <v>0</v>
      </c>
      <c r="F132" s="15">
        <f>SUMIFS(TOIMINTA!$Z$3:$Z$624, TOIMINTA!$AK$3:$AK$624,"a)*",TOIMINTA!$C$3:$C$624,"Toteutunut")</f>
        <v>0</v>
      </c>
      <c r="G132" s="15">
        <f>SUMIFS(TOIMINTA!$AA$3:$AA$624, TOIMINTA!$AK$3:$AK$624,"a)*",TOIMINTA!$C$3:$C$624,"Toteutunut")</f>
        <v>0</v>
      </c>
      <c r="H132" s="5" t="e">
        <f>B132/$B$2</f>
        <v>#DIV/0!</v>
      </c>
      <c r="I132" s="57" t="e">
        <f t="shared" ref="I132:I141" si="113">B132/($B$2+$J$2+$L$2)</f>
        <v>#DIV/0!</v>
      </c>
      <c r="J132" s="53">
        <f>SUMIFS(TOIMINTA!$D$3:$D$624, TOIMINTA!$AK$3:$AK$624,"a)*",TOIMINTA!$C$3:$C$624,"Ei osallistujia")</f>
        <v>0</v>
      </c>
      <c r="K132" s="57" t="e">
        <f>J132/($B$2+$J$2+$L$2)</f>
        <v>#DIV/0!</v>
      </c>
      <c r="L132" s="53">
        <f>SUMIFS(TOIMINTA!$D$3:$D$624, TOIMINTA!$AK$3:$AK$624,"a)*",TOIMINTA!$C$3:$C$624,"Peruttu")</f>
        <v>0</v>
      </c>
      <c r="M132" s="57" t="e">
        <f>L132/($B$2+$JE$2+$L$2)</f>
        <v>#DIV/0!</v>
      </c>
      <c r="N132" s="53">
        <f>SUMIFS(TOIMINTA!$S$3:$S$624, TOIMINTA!$AK$3:$AK$624,"a)*",TOIMINTA!$C$3:$C$624,"Toteutunut")</f>
        <v>0</v>
      </c>
      <c r="O132" s="53">
        <f>SUMIFS(TOIMINTA!$T$3:$T$624, TOIMINTA!$AK$3:$AK$624,"a)*",TOIMINTA!$C$3:$C$624,"Toteutunut")</f>
        <v>0</v>
      </c>
      <c r="P132" s="4">
        <f>IF(N132=0,0,N132/O132)</f>
        <v>0</v>
      </c>
      <c r="Q132" s="15">
        <f>SUMIFS(TOIMINTA!$U$3:$U$624, TOIMINTA!$AK$3:$AK$624,"a)*",TOIMINTA!$C$3:$C$624,"Toteutunut")</f>
        <v>0</v>
      </c>
      <c r="R132" s="15">
        <f>SUMIFS(TOIMINTA!$V$3:$V$624, TOIMINTA!$AK$3:$AK$624,"a)*",TOIMINTA!$C$3:$C$624,"Toteutunut")</f>
        <v>0</v>
      </c>
      <c r="S132" s="15">
        <f>SUMIFS(TOIMINTA!$X$3:$X$624, TOIMINTA!$AK$3:$AK$624,"a)*",TOIMINTA!$C$3:$C$624,"Toteutunut")</f>
        <v>0</v>
      </c>
      <c r="T132" s="4">
        <f>IF(S132=0,0,S132/B132)</f>
        <v>0</v>
      </c>
      <c r="U132" s="9" t="str">
        <f t="shared" si="99"/>
        <v>a)</v>
      </c>
    </row>
    <row r="133" spans="1:21" x14ac:dyDescent="0.3">
      <c r="A133" s="190" t="str">
        <f>Muuttujat!A51</f>
        <v>b)</v>
      </c>
      <c r="B133" s="4">
        <f>SUMIFS(TOIMINTA!$D$3:$D$624, TOIMINTA!$AK$3:$AK$624,"b)*",TOIMINTA!$C$3:$C$624,"Toteutunut")</f>
        <v>0</v>
      </c>
      <c r="C133" s="15">
        <f t="shared" si="106"/>
        <v>0</v>
      </c>
      <c r="D133" s="15">
        <f>SUMIFS(TOIMINTA!$W$3:$W$624, TOIMINTA!$AK$3:$AK$624,"b)*",TOIMINTA!$C$3:$C$624,"Toteutunut")</f>
        <v>0</v>
      </c>
      <c r="E133" s="15">
        <f>SUMIFS(TOIMINTA!$Y$3:$Y$624, TOIMINTA!$AK$3:$AK$624,"b)*",TOIMINTA!$C$3:$C$624,"Toteutunut")</f>
        <v>0</v>
      </c>
      <c r="F133" s="15">
        <f>SUMIFS(TOIMINTA!$Z$3:$Z$624, TOIMINTA!$AK$3:$AK$624,"b)*",TOIMINTA!$C$3:$C$624,"Toteutunut")</f>
        <v>0</v>
      </c>
      <c r="G133" s="15">
        <f>SUMIFS(TOIMINTA!$AA$3:$AA$624, TOIMINTA!$AK$3:$AK$624,"b)*",TOIMINTA!$C$3:$C$624,"Toteutunut")</f>
        <v>0</v>
      </c>
      <c r="H133" s="5" t="e">
        <f t="shared" ref="H133:H141" si="114">B133/$B$2</f>
        <v>#DIV/0!</v>
      </c>
      <c r="I133" s="57" t="e">
        <f t="shared" si="113"/>
        <v>#DIV/0!</v>
      </c>
      <c r="J133" s="53">
        <f>SUMIFS(TOIMINTA!$D$3:$D$624, TOIMINTA!$AK$3:$AK$624,"b)*",TOIMINTA!$C$3:$C$624,"Ei osallistujia")</f>
        <v>0</v>
      </c>
      <c r="K133" s="57" t="e">
        <f t="shared" ref="K133:K141" si="115">J133/($B$2+$J$2+$L$2)</f>
        <v>#DIV/0!</v>
      </c>
      <c r="L133" s="53">
        <f>SUMIFS(TOIMINTA!$D$3:$D$624, TOIMINTA!$AK$3:$AK$624,"b)*",TOIMINTA!$C$3:$C$624,"Peruttu")</f>
        <v>0</v>
      </c>
      <c r="M133" s="57" t="e">
        <f t="shared" ref="M133:M141" si="116">L133/($B$2+$JE$2+$L$2)</f>
        <v>#DIV/0!</v>
      </c>
      <c r="N133" s="53">
        <f>SUMIFS(TOIMINTA!$S$3:$S$624, TOIMINTA!$AK$3:$AK$624,"b)*",TOIMINTA!$C$3:$C$624,"Toteutunut")</f>
        <v>0</v>
      </c>
      <c r="O133" s="53">
        <f>SUMIFS(TOIMINTA!$T$3:$T$624, TOIMINTA!$AK$3:$AK$624,"b)*",TOIMINTA!$C$3:$C$624,"Toteutunut")</f>
        <v>0</v>
      </c>
      <c r="P133" s="4">
        <f t="shared" ref="P133:P141" si="117">IF(N133=0,0,N133/O133)</f>
        <v>0</v>
      </c>
      <c r="Q133" s="15">
        <f>SUMIFS(TOIMINTA!$U$3:$U$624, TOIMINTA!$AK$3:$AK$624,"b)*",TOIMINTA!$C$3:$C$624,"Toteutunut")</f>
        <v>0</v>
      </c>
      <c r="R133" s="15">
        <f>SUMIFS(TOIMINTA!$V$3:$V$624, TOIMINTA!$AK$3:$AK$624,"b)*",TOIMINTA!$C$3:$C$624,"Toteutunut")</f>
        <v>0</v>
      </c>
      <c r="S133" s="15">
        <f>SUMIFS(TOIMINTA!$X$3:$X$624, TOIMINTA!$AK$3:$AK$624,"b)*",TOIMINTA!$C$3:$C$624,"Toteutunut")</f>
        <v>0</v>
      </c>
      <c r="T133" s="4">
        <f t="shared" ref="T133:T141" si="118">IF(S133=0,0,S133/B133)</f>
        <v>0</v>
      </c>
      <c r="U133" s="9" t="str">
        <f t="shared" si="99"/>
        <v>b)</v>
      </c>
    </row>
    <row r="134" spans="1:21" x14ac:dyDescent="0.3">
      <c r="A134" s="190" t="str">
        <f>Muuttujat!A52</f>
        <v>c)</v>
      </c>
      <c r="B134" s="4">
        <f>SUMIFS(TOIMINTA!$D$3:$D$624, TOIMINTA!$AK$3:$AK$624,"c)*",TOIMINTA!$C$3:$C$624,"Toteutunut")</f>
        <v>0</v>
      </c>
      <c r="C134" s="15">
        <f t="shared" si="106"/>
        <v>0</v>
      </c>
      <c r="D134" s="15">
        <f>SUMIFS(TOIMINTA!$W$3:$W$624, TOIMINTA!$AK$3:$AK$624,"c)*",TOIMINTA!$C$3:$C$624,"Toteutunut")</f>
        <v>0</v>
      </c>
      <c r="E134" s="15">
        <f>SUMIFS(TOIMINTA!$Y$3:$Y$624, TOIMINTA!$AK$3:$AK$624,"c)*",TOIMINTA!$C$3:$C$624,"Toteutunut")</f>
        <v>0</v>
      </c>
      <c r="F134" s="15">
        <f>SUMIFS(TOIMINTA!$Z$3:$Z$624, TOIMINTA!$AK$3:$AK$624,"c)*",TOIMINTA!$C$3:$C$624,"Toteutunut")</f>
        <v>0</v>
      </c>
      <c r="G134" s="15">
        <f>SUMIFS(TOIMINTA!$AA$3:$AA$624, TOIMINTA!$AK$3:$AK$624,"c)*",TOIMINTA!$C$3:$C$624,"Toteutunut")</f>
        <v>0</v>
      </c>
      <c r="H134" s="5" t="e">
        <f t="shared" si="114"/>
        <v>#DIV/0!</v>
      </c>
      <c r="I134" s="57" t="e">
        <f t="shared" si="113"/>
        <v>#DIV/0!</v>
      </c>
      <c r="J134" s="53">
        <f>SUMIFS(TOIMINTA!$D$3:$D$624, TOIMINTA!$AK$3:$AK$624,"c)*",TOIMINTA!$C$3:$C$624,"Ei osallistujia")</f>
        <v>0</v>
      </c>
      <c r="K134" s="57" t="e">
        <f t="shared" si="115"/>
        <v>#DIV/0!</v>
      </c>
      <c r="L134" s="53">
        <f>SUMIFS(TOIMINTA!$D$3:$D$624, TOIMINTA!$AK$3:$AK$624,"c)*",TOIMINTA!$C$3:$C$624,"Peruttu")</f>
        <v>0</v>
      </c>
      <c r="M134" s="57" t="e">
        <f t="shared" si="116"/>
        <v>#DIV/0!</v>
      </c>
      <c r="N134" s="53">
        <f>SUMIFS(TOIMINTA!$S$3:$S$624, TOIMINTA!$AK$3:$AK$624,"c)*",TOIMINTA!$C$3:$C$624,"Toteutunut")</f>
        <v>0</v>
      </c>
      <c r="O134" s="53">
        <f>SUMIFS(TOIMINTA!$T$3:$T$624, TOIMINTA!$AK$3:$AK$624,"c)*",TOIMINTA!$C$3:$C$624,"Toteutunut")</f>
        <v>0</v>
      </c>
      <c r="P134" s="4">
        <f t="shared" si="117"/>
        <v>0</v>
      </c>
      <c r="Q134" s="15">
        <f>SUMIFS(TOIMINTA!$U$3:$U$624, TOIMINTA!$AK$3:$AK$624,"c)*",TOIMINTA!$C$3:$C$624,"Toteutunut")</f>
        <v>0</v>
      </c>
      <c r="R134" s="15">
        <f>SUMIFS(TOIMINTA!$V$3:$V$624, TOIMINTA!$AK$3:$AK$624,"c)*",TOIMINTA!$C$3:$C$624,"Toteutunut")</f>
        <v>0</v>
      </c>
      <c r="S134" s="15">
        <f>SUMIFS(TOIMINTA!$X$3:$X$624, TOIMINTA!$AK$3:$AK$624,"c)*",TOIMINTA!$C$3:$C$624,"Toteutunut")</f>
        <v>0</v>
      </c>
      <c r="T134" s="4">
        <f t="shared" si="118"/>
        <v>0</v>
      </c>
      <c r="U134" s="9" t="str">
        <f t="shared" si="99"/>
        <v>c)</v>
      </c>
    </row>
    <row r="135" spans="1:21" x14ac:dyDescent="0.3">
      <c r="A135" s="190" t="str">
        <f>Muuttujat!A53</f>
        <v>d)</v>
      </c>
      <c r="B135" s="4">
        <f>SUMIFS(TOIMINTA!$D$3:$D$624, TOIMINTA!$AK$3:$AK$624,"d)*",TOIMINTA!$C$3:$C$624,"Toteutunut")</f>
        <v>0</v>
      </c>
      <c r="C135" s="15">
        <f t="shared" si="106"/>
        <v>0</v>
      </c>
      <c r="D135" s="15">
        <f>SUMIFS(TOIMINTA!$W$3:$W$624, TOIMINTA!$AK$3:$AK$624,"d)*",TOIMINTA!$C$3:$C$624,"Toteutunut")</f>
        <v>0</v>
      </c>
      <c r="E135" s="15">
        <f>SUMIFS(TOIMINTA!$Y$3:$Y$624, TOIMINTA!$AK$3:$AK$624,"d)*",TOIMINTA!$C$3:$C$624,"Toteutunut")</f>
        <v>0</v>
      </c>
      <c r="F135" s="15">
        <f>SUMIFS(TOIMINTA!$Z$3:$Z$624, TOIMINTA!$AK$3:$AK$624,"d)*",TOIMINTA!$C$3:$C$624,"Toteutunut")</f>
        <v>0</v>
      </c>
      <c r="G135" s="15">
        <f>SUMIFS(TOIMINTA!$AA$3:$AA$624, TOIMINTA!$AK$3:$AK$624,"d)*",TOIMINTA!$C$3:$C$624,"Toteutunut")</f>
        <v>0</v>
      </c>
      <c r="H135" s="5" t="e">
        <f t="shared" si="114"/>
        <v>#DIV/0!</v>
      </c>
      <c r="I135" s="57" t="e">
        <f t="shared" si="113"/>
        <v>#DIV/0!</v>
      </c>
      <c r="J135" s="53">
        <f>SUMIFS(TOIMINTA!$D$3:$D$624, TOIMINTA!$AK$3:$AK$624,"d)*",TOIMINTA!$C$3:$C$624,"Ei osallistujia")</f>
        <v>0</v>
      </c>
      <c r="K135" s="57" t="e">
        <f t="shared" si="115"/>
        <v>#DIV/0!</v>
      </c>
      <c r="L135" s="53">
        <f>SUMIFS(TOIMINTA!$D$3:$D$624, TOIMINTA!$AK$3:$AK$624,"d)*",TOIMINTA!$C$3:$C$624,"Peruttu")</f>
        <v>0</v>
      </c>
      <c r="M135" s="57" t="e">
        <f t="shared" si="116"/>
        <v>#DIV/0!</v>
      </c>
      <c r="N135" s="53">
        <f>SUMIFS(TOIMINTA!$S$3:$S$624, TOIMINTA!$AK$3:$AK$624,"d)*",TOIMINTA!$C$3:$C$624,"Toteutunut")</f>
        <v>0</v>
      </c>
      <c r="O135" s="53">
        <f>SUMIFS(TOIMINTA!$T$3:$T$624, TOIMINTA!$AK$3:$AK$624,"d)*",TOIMINTA!$C$3:$C$624,"Toteutunut")</f>
        <v>0</v>
      </c>
      <c r="P135" s="4">
        <f t="shared" si="117"/>
        <v>0</v>
      </c>
      <c r="Q135" s="15">
        <f>SUMIFS(TOIMINTA!$U$3:$U$624, TOIMINTA!$AK$3:$AK$624,"d)*",TOIMINTA!$C$3:$C$624,"Toteutunut")</f>
        <v>0</v>
      </c>
      <c r="R135" s="15">
        <f>SUMIFS(TOIMINTA!$V$3:$V$624, TOIMINTA!$AK$3:$AK$624,"d)*",TOIMINTA!$C$3:$C$624,"Toteutunut")</f>
        <v>0</v>
      </c>
      <c r="S135" s="15">
        <f>SUMIFS(TOIMINTA!$X$3:$X$624, TOIMINTA!$AK$3:$AK$624,"d)*",TOIMINTA!$C$3:$C$624,"Toteutunut")</f>
        <v>0</v>
      </c>
      <c r="T135" s="4">
        <f t="shared" si="118"/>
        <v>0</v>
      </c>
      <c r="U135" s="9" t="str">
        <f t="shared" si="99"/>
        <v>d)</v>
      </c>
    </row>
    <row r="136" spans="1:21" x14ac:dyDescent="0.3">
      <c r="A136" s="190" t="str">
        <f>Muuttujat!A54</f>
        <v>e)</v>
      </c>
      <c r="B136" s="4">
        <f>SUMIFS(TOIMINTA!$D$3:$D$624, TOIMINTA!$AK$3:$AK$624,"e)*",TOIMINTA!$C$3:$C$624,"Toteutunut")</f>
        <v>0</v>
      </c>
      <c r="C136" s="15">
        <f t="shared" si="106"/>
        <v>0</v>
      </c>
      <c r="D136" s="15">
        <f>SUMIFS(TOIMINTA!$W$3:$W$624, TOIMINTA!$AK$3:$AK$624,"e)*",TOIMINTA!$C$3:$C$624,"Toteutunut")</f>
        <v>0</v>
      </c>
      <c r="E136" s="15">
        <f>SUMIFS(TOIMINTA!$Y$3:$Y$624, TOIMINTA!$AK$3:$AK$624,"e)*",TOIMINTA!$C$3:$C$624,"Toteutunut")</f>
        <v>0</v>
      </c>
      <c r="F136" s="15">
        <f>SUMIFS(TOIMINTA!$Z$3:$Z$624, TOIMINTA!$AK$3:$AK$624,"e)*",TOIMINTA!$C$3:$C$624,"Toteutunut")</f>
        <v>0</v>
      </c>
      <c r="G136" s="15">
        <f>SUMIFS(TOIMINTA!$AA$3:$AA$624, TOIMINTA!$AK$3:$AK$624,"e)*",TOIMINTA!$C$3:$C$624,"Toteutunut")</f>
        <v>0</v>
      </c>
      <c r="H136" s="5" t="e">
        <f t="shared" si="114"/>
        <v>#DIV/0!</v>
      </c>
      <c r="I136" s="57" t="e">
        <f t="shared" si="113"/>
        <v>#DIV/0!</v>
      </c>
      <c r="J136" s="53">
        <f>SUMIFS(TOIMINTA!$D$3:$D$624, TOIMINTA!$AK$3:$AK$624,"e)*",TOIMINTA!$C$3:$C$624,"Ei osallistujia")</f>
        <v>0</v>
      </c>
      <c r="K136" s="57" t="e">
        <f t="shared" si="115"/>
        <v>#DIV/0!</v>
      </c>
      <c r="L136" s="53">
        <f>SUMIFS(TOIMINTA!$D$3:$D$624, TOIMINTA!$AK$3:$AK$624,"e)*",TOIMINTA!$C$3:$C$624,"Peruttu")</f>
        <v>0</v>
      </c>
      <c r="M136" s="57" t="e">
        <f t="shared" si="116"/>
        <v>#DIV/0!</v>
      </c>
      <c r="N136" s="53">
        <f>SUMIFS(TOIMINTA!$S$3:$S$624, TOIMINTA!$AK$3:$AK$624,"e)*",TOIMINTA!$C$3:$C$624,"Toteutunut")</f>
        <v>0</v>
      </c>
      <c r="O136" s="53">
        <f>SUMIFS(TOIMINTA!$T$3:$T$624, TOIMINTA!$AK$3:$AK$624,"e)*",TOIMINTA!$C$3:$C$624,"Toteutunut")</f>
        <v>0</v>
      </c>
      <c r="P136" s="4">
        <f t="shared" si="117"/>
        <v>0</v>
      </c>
      <c r="Q136" s="15">
        <f>SUMIFS(TOIMINTA!$U$3:$U$624, TOIMINTA!$AK$3:$AK$624,"e)*",TOIMINTA!$C$3:$C$624,"Toteutunut")</f>
        <v>0</v>
      </c>
      <c r="R136" s="15">
        <f>SUMIFS(TOIMINTA!$V$3:$V$624, TOIMINTA!$AK$3:$AK$624,"e)*",TOIMINTA!$C$3:$C$624,"Toteutunut")</f>
        <v>0</v>
      </c>
      <c r="S136" s="15">
        <f>SUMIFS(TOIMINTA!$X$3:$X$624, TOIMINTA!$AK$3:$AK$624,"e)*",TOIMINTA!$C$3:$C$624,"Toteutunut")</f>
        <v>0</v>
      </c>
      <c r="T136" s="4">
        <f t="shared" si="118"/>
        <v>0</v>
      </c>
      <c r="U136" s="9" t="str">
        <f t="shared" si="99"/>
        <v>e)</v>
      </c>
    </row>
    <row r="137" spans="1:21" x14ac:dyDescent="0.3">
      <c r="A137" s="190" t="str">
        <f>Muuttujat!A55</f>
        <v>f)</v>
      </c>
      <c r="B137" s="4">
        <f>SUMIFS(TOIMINTA!$D$3:$D$624, TOIMINTA!$AK$3:$AK$624,"f)*",TOIMINTA!$C$3:$C$624,"Toteutunut")</f>
        <v>0</v>
      </c>
      <c r="C137" s="15">
        <f t="shared" si="106"/>
        <v>0</v>
      </c>
      <c r="D137" s="15">
        <f>SUMIFS(TOIMINTA!$W$3:$W$624, TOIMINTA!$AK$3:$AK$624,"f)*",TOIMINTA!$C$3:$C$624,"Toteutunut")</f>
        <v>0</v>
      </c>
      <c r="E137" s="15">
        <f>SUMIFS(TOIMINTA!$Y$3:$Y$624, TOIMINTA!$AK$3:$AK$624,"f)*",TOIMINTA!$C$3:$C$624,"Toteutunut")</f>
        <v>0</v>
      </c>
      <c r="F137" s="15">
        <f>SUMIFS(TOIMINTA!$Z$3:$Z$624, TOIMINTA!$AK$3:$AK$624,"f)*",TOIMINTA!$C$3:$C$624,"Toteutunut")</f>
        <v>0</v>
      </c>
      <c r="G137" s="15">
        <f>SUMIFS(TOIMINTA!$AA$3:$AA$624, TOIMINTA!$AK$3:$AK$624,"f)*",TOIMINTA!$C$3:$C$624,"Toteutunut")</f>
        <v>0</v>
      </c>
      <c r="H137" s="5" t="e">
        <f t="shared" si="114"/>
        <v>#DIV/0!</v>
      </c>
      <c r="I137" s="57" t="e">
        <f t="shared" si="113"/>
        <v>#DIV/0!</v>
      </c>
      <c r="J137" s="53">
        <f>SUMIFS(TOIMINTA!$D$3:$D$624, TOIMINTA!$AK$3:$AK$624,"f)*",TOIMINTA!$C$3:$C$624,"Ei osallistujia")</f>
        <v>0</v>
      </c>
      <c r="K137" s="57" t="e">
        <f t="shared" si="115"/>
        <v>#DIV/0!</v>
      </c>
      <c r="L137" s="53">
        <f>SUMIFS(TOIMINTA!$D$3:$D$624, TOIMINTA!$AK$3:$AK$624,"f)*",TOIMINTA!$C$3:$C$624,"Peruttu")</f>
        <v>0</v>
      </c>
      <c r="M137" s="57" t="e">
        <f t="shared" si="116"/>
        <v>#DIV/0!</v>
      </c>
      <c r="N137" s="53">
        <f>SUMIFS(TOIMINTA!$S$3:$S$624, TOIMINTA!$AK$3:$AK$624,"f)*",TOIMINTA!$C$3:$C$624,"Toteutunut")</f>
        <v>0</v>
      </c>
      <c r="O137" s="53">
        <f>SUMIFS(TOIMINTA!$T$3:$T$624, TOIMINTA!$AK$3:$AK$624,"f)*",TOIMINTA!$C$3:$C$624,"Toteutunut")</f>
        <v>0</v>
      </c>
      <c r="P137" s="4">
        <f t="shared" si="117"/>
        <v>0</v>
      </c>
      <c r="Q137" s="15">
        <f>SUMIFS(TOIMINTA!$U$3:$U$624, TOIMINTA!$AK$3:$AK$624,"f)*",TOIMINTA!$C$3:$C$624,"Toteutunut")</f>
        <v>0</v>
      </c>
      <c r="R137" s="15">
        <f>SUMIFS(TOIMINTA!$V$3:$V$624, TOIMINTA!$AK$3:$AK$624,"f)*",TOIMINTA!$C$3:$C$624,"Toteutunut")</f>
        <v>0</v>
      </c>
      <c r="S137" s="15">
        <f>SUMIFS(TOIMINTA!$X$3:$X$624, TOIMINTA!$AK$3:$AK$624,"f)*",TOIMINTA!$C$3:$C$624,"Toteutunut")</f>
        <v>0</v>
      </c>
      <c r="T137" s="4">
        <f t="shared" si="118"/>
        <v>0</v>
      </c>
      <c r="U137" s="9" t="str">
        <f t="shared" si="99"/>
        <v>f)</v>
      </c>
    </row>
    <row r="138" spans="1:21" x14ac:dyDescent="0.3">
      <c r="A138" s="190" t="str">
        <f>Muuttujat!A56</f>
        <v>g)</v>
      </c>
      <c r="B138" s="4">
        <f>SUMIFS(TOIMINTA!$D$3:$D$624, TOIMINTA!$AK$3:$AK$624,"g)*",TOIMINTA!$C$3:$C$624,"Toteutunut")</f>
        <v>0</v>
      </c>
      <c r="C138" s="15">
        <f t="shared" si="106"/>
        <v>0</v>
      </c>
      <c r="D138" s="15">
        <f>SUMIFS(TOIMINTA!$W$3:$W$624, TOIMINTA!$AK$3:$AK$624,"g)*",TOIMINTA!$C$3:$C$624,"Toteutunut")</f>
        <v>0</v>
      </c>
      <c r="E138" s="15">
        <f>SUMIFS(TOIMINTA!$Y$3:$Y$624, TOIMINTA!$AK$3:$AK$624,"g)*",TOIMINTA!$C$3:$C$624,"Toteutunut")</f>
        <v>0</v>
      </c>
      <c r="F138" s="15">
        <f>SUMIFS(TOIMINTA!$Z$3:$Z$624, TOIMINTA!$AK$3:$AK$624,"g)*",TOIMINTA!$C$3:$C$624,"Toteutunut")</f>
        <v>0</v>
      </c>
      <c r="G138" s="15">
        <f>SUMIFS(TOIMINTA!$AA$3:$AA$624, TOIMINTA!$AK$3:$AK$624,"g)*",TOIMINTA!$C$3:$C$624,"Toteutunut")</f>
        <v>0</v>
      </c>
      <c r="H138" s="5" t="e">
        <f t="shared" si="114"/>
        <v>#DIV/0!</v>
      </c>
      <c r="I138" s="57" t="e">
        <f t="shared" si="113"/>
        <v>#DIV/0!</v>
      </c>
      <c r="J138" s="53">
        <f>SUMIFS(TOIMINTA!$D$3:$D$624, TOIMINTA!$AK$3:$AK$624,"g)*",TOIMINTA!$C$3:$C$624,"Ei osallistujia")</f>
        <v>0</v>
      </c>
      <c r="K138" s="57" t="e">
        <f t="shared" si="115"/>
        <v>#DIV/0!</v>
      </c>
      <c r="L138" s="53">
        <f>SUMIFS(TOIMINTA!$D$3:$D$624, TOIMINTA!$AK$3:$AK$624,"g)*",TOIMINTA!$C$3:$C$624,"Peruttu")</f>
        <v>0</v>
      </c>
      <c r="M138" s="57" t="e">
        <f t="shared" si="116"/>
        <v>#DIV/0!</v>
      </c>
      <c r="N138" s="53">
        <f>SUMIFS(TOIMINTA!$S$3:$S$624, TOIMINTA!$AK$3:$AK$624,"g)*",TOIMINTA!$C$3:$C$624,"Toteutunut")</f>
        <v>0</v>
      </c>
      <c r="O138" s="53">
        <f>SUMIFS(TOIMINTA!$T$3:$T$624, TOIMINTA!$AK$3:$AK$624,"g)*",TOIMINTA!$C$3:$C$624,"Toteutunut")</f>
        <v>0</v>
      </c>
      <c r="P138" s="4">
        <f t="shared" si="117"/>
        <v>0</v>
      </c>
      <c r="Q138" s="15">
        <f>SUMIFS(TOIMINTA!$U$3:$U$624, TOIMINTA!$AK$3:$AK$624,"g)*",TOIMINTA!$C$3:$C$624,"Toteutunut")</f>
        <v>0</v>
      </c>
      <c r="R138" s="15">
        <f>SUMIFS(TOIMINTA!$V$3:$V$624, TOIMINTA!$AK$3:$AK$624,"g)*",TOIMINTA!$C$3:$C$624,"Toteutunut")</f>
        <v>0</v>
      </c>
      <c r="S138" s="15">
        <f>SUMIFS(TOIMINTA!$X$3:$X$624, TOIMINTA!$AK$3:$AK$624,"g)*",TOIMINTA!$C$3:$C$624,"Toteutunut")</f>
        <v>0</v>
      </c>
      <c r="T138" s="4">
        <f t="shared" si="118"/>
        <v>0</v>
      </c>
      <c r="U138" s="9" t="str">
        <f t="shared" si="99"/>
        <v>g)</v>
      </c>
    </row>
    <row r="139" spans="1:21" x14ac:dyDescent="0.3">
      <c r="A139" s="190" t="str">
        <f>Muuttujat!A57</f>
        <v>h)</v>
      </c>
      <c r="B139" s="4">
        <f>SUMIFS(TOIMINTA!$D$3:$D$624, TOIMINTA!$AK$3:$AK$624,"h)*",TOIMINTA!$C$3:$C$624,"Toteutunut")</f>
        <v>0</v>
      </c>
      <c r="C139" s="15">
        <f t="shared" si="106"/>
        <v>0</v>
      </c>
      <c r="D139" s="15">
        <f>SUMIFS(TOIMINTA!$W$3:$W$624, TOIMINTA!$AK$3:$AK$624,"h)*",TOIMINTA!$C$3:$C$624,"Toteutunut")</f>
        <v>0</v>
      </c>
      <c r="E139" s="15">
        <f>SUMIFS(TOIMINTA!$Y$3:$Y$624, TOIMINTA!$AK$3:$AK$624,"h)*",TOIMINTA!$C$3:$C$624,"Toteutunut")</f>
        <v>0</v>
      </c>
      <c r="F139" s="15">
        <f>SUMIFS(TOIMINTA!$Z$3:$Z$624, TOIMINTA!$AK$3:$AK$624,"h)*",TOIMINTA!$C$3:$C$624,"Toteutunut")</f>
        <v>0</v>
      </c>
      <c r="G139" s="15">
        <f>SUMIFS(TOIMINTA!$AA$3:$AA$624, TOIMINTA!$AK$3:$AK$624,"h)*",TOIMINTA!$C$3:$C$624,"Toteutunut")</f>
        <v>0</v>
      </c>
      <c r="H139" s="5" t="e">
        <f t="shared" si="114"/>
        <v>#DIV/0!</v>
      </c>
      <c r="I139" s="57" t="e">
        <f t="shared" si="113"/>
        <v>#DIV/0!</v>
      </c>
      <c r="J139" s="53">
        <f>SUMIFS(TOIMINTA!$D$3:$D$624, TOIMINTA!$AK$3:$AK$624,"h)*",TOIMINTA!$C$3:$C$624,"Ei osallistujia")</f>
        <v>0</v>
      </c>
      <c r="K139" s="57" t="e">
        <f t="shared" si="115"/>
        <v>#DIV/0!</v>
      </c>
      <c r="L139" s="53">
        <f>SUMIFS(TOIMINTA!$D$3:$D$624, TOIMINTA!$AK$3:$AK$624,"h)*",TOIMINTA!$C$3:$C$624,"Peruttu")</f>
        <v>0</v>
      </c>
      <c r="M139" s="57" t="e">
        <f t="shared" si="116"/>
        <v>#DIV/0!</v>
      </c>
      <c r="N139" s="53">
        <f>SUMIFS(TOIMINTA!$S$3:$S$624, TOIMINTA!$AK$3:$AK$624,"h)*",TOIMINTA!$C$3:$C$624,"Toteutunut")</f>
        <v>0</v>
      </c>
      <c r="O139" s="53">
        <f>SUMIFS(TOIMINTA!$T$3:$T$624, TOIMINTA!$AK$3:$AK$624,"h)*",TOIMINTA!$C$3:$C$624,"Toteutunut")</f>
        <v>0</v>
      </c>
      <c r="P139" s="4">
        <f t="shared" si="117"/>
        <v>0</v>
      </c>
      <c r="Q139" s="15">
        <f>SUMIFS(TOIMINTA!$U$3:$U$624, TOIMINTA!$AK$3:$AK$624,"h)*",TOIMINTA!$C$3:$C$624,"Toteutunut")</f>
        <v>0</v>
      </c>
      <c r="R139" s="15">
        <f>SUMIFS(TOIMINTA!$V$3:$V$624, TOIMINTA!$AK$3:$AK$624,"h)*",TOIMINTA!$C$3:$C$624,"Toteutunut")</f>
        <v>0</v>
      </c>
      <c r="S139" s="15">
        <f>SUMIFS(TOIMINTA!$X$3:$X$624, TOIMINTA!$AK$3:$AK$624,"h)*",TOIMINTA!$C$3:$C$624,"Toteutunut")</f>
        <v>0</v>
      </c>
      <c r="T139" s="4">
        <f t="shared" si="118"/>
        <v>0</v>
      </c>
      <c r="U139" s="9" t="str">
        <f t="shared" si="99"/>
        <v>h)</v>
      </c>
    </row>
    <row r="140" spans="1:21" x14ac:dyDescent="0.3">
      <c r="A140" s="190" t="str">
        <f>Muuttujat!A58</f>
        <v>i)</v>
      </c>
      <c r="B140" s="4">
        <f>SUMIFS(TOIMINTA!$D$3:$D$624, TOIMINTA!$AK$3:$AK$624,"i)*",TOIMINTA!$C$3:$C$624,"Toteutunut")</f>
        <v>0</v>
      </c>
      <c r="C140" s="15">
        <f t="shared" si="106"/>
        <v>0</v>
      </c>
      <c r="D140" s="15">
        <f>SUMIFS(TOIMINTA!$W$3:$W$624, TOIMINTA!$AK$3:$AK$624,"i)*",TOIMINTA!$C$3:$C$624,"Toteutunut")</f>
        <v>0</v>
      </c>
      <c r="E140" s="15">
        <f>SUMIFS(TOIMINTA!$Y$3:$Y$624, TOIMINTA!$AK$3:$AK$624,"i)*",TOIMINTA!$C$3:$C$624,"Toteutunut")</f>
        <v>0</v>
      </c>
      <c r="F140" s="15">
        <f>SUMIFS(TOIMINTA!$Z$3:$Z$624, TOIMINTA!$AK$3:$AK$624,"i)*",TOIMINTA!$C$3:$C$624,"Toteutunut")</f>
        <v>0</v>
      </c>
      <c r="G140" s="15">
        <f>SUMIFS(TOIMINTA!$AA$3:$AA$624, TOIMINTA!$AK$3:$AK$624,"i)*",TOIMINTA!$C$3:$C$624,"Toteutunut")</f>
        <v>0</v>
      </c>
      <c r="H140" s="5" t="e">
        <f t="shared" si="114"/>
        <v>#DIV/0!</v>
      </c>
      <c r="I140" s="57" t="e">
        <f t="shared" si="113"/>
        <v>#DIV/0!</v>
      </c>
      <c r="J140" s="53">
        <f>SUMIFS(TOIMINTA!$D$3:$D$624, TOIMINTA!$AK$3:$AK$624,"i)*",TOIMINTA!$C$3:$C$624,"Ei osallistujia")</f>
        <v>0</v>
      </c>
      <c r="K140" s="57" t="e">
        <f t="shared" si="115"/>
        <v>#DIV/0!</v>
      </c>
      <c r="L140" s="53">
        <f>SUMIFS(TOIMINTA!$D$3:$D$624, TOIMINTA!$AK$3:$AK$624,"i)*",TOIMINTA!$C$3:$C$624,"Peruttu")</f>
        <v>0</v>
      </c>
      <c r="M140" s="57" t="e">
        <f t="shared" si="116"/>
        <v>#DIV/0!</v>
      </c>
      <c r="N140" s="53">
        <f>SUMIFS(TOIMINTA!$S$3:$S$624, TOIMINTA!$AK$3:$AK$624,"i)*",TOIMINTA!$C$3:$C$624,"Toteutunut")</f>
        <v>0</v>
      </c>
      <c r="O140" s="53">
        <f>SUMIFS(TOIMINTA!$T$3:$T$624, TOIMINTA!$AK$3:$AK$624,"i)*",TOIMINTA!$C$3:$C$624,"Toteutunut")</f>
        <v>0</v>
      </c>
      <c r="P140" s="4">
        <f t="shared" si="117"/>
        <v>0</v>
      </c>
      <c r="Q140" s="15">
        <f>SUMIFS(TOIMINTA!$U$3:$U$624, TOIMINTA!$AK$3:$AK$624,"i)*",TOIMINTA!$C$3:$C$624,"Toteutunut")</f>
        <v>0</v>
      </c>
      <c r="R140" s="15">
        <f>SUMIFS(TOIMINTA!$V$3:$V$624, TOIMINTA!$AK$3:$AK$624,"i)*",TOIMINTA!$C$3:$C$624,"Toteutunut")</f>
        <v>0</v>
      </c>
      <c r="S140" s="15">
        <f>SUMIFS(TOIMINTA!$X$3:$X$624, TOIMINTA!$AK$3:$AK$624,"i)*",TOIMINTA!$C$3:$C$624,"Toteutunut")</f>
        <v>0</v>
      </c>
      <c r="T140" s="4">
        <f t="shared" si="118"/>
        <v>0</v>
      </c>
      <c r="U140" s="9" t="str">
        <f t="shared" si="99"/>
        <v>i)</v>
      </c>
    </row>
    <row r="141" spans="1:21" x14ac:dyDescent="0.3">
      <c r="A141" s="190" t="str">
        <f>Muuttujat!A59</f>
        <v>j)</v>
      </c>
      <c r="B141" s="4">
        <f>SUMIFS(TOIMINTA!$D$3:$D$624, TOIMINTA!$AK$3:$AK$624,"j)*",TOIMINTA!$C$3:$C$624,"Toteutunut")</f>
        <v>0</v>
      </c>
      <c r="C141" s="15">
        <f t="shared" si="106"/>
        <v>0</v>
      </c>
      <c r="D141" s="15">
        <f>SUMIFS(TOIMINTA!$W$3:$W$624, TOIMINTA!$AK$3:$AK$624,"j)*",TOIMINTA!$C$3:$C$624,"Toteutunut")</f>
        <v>0</v>
      </c>
      <c r="E141" s="15">
        <f>SUMIFS(TOIMINTA!$Y$3:$Y$624, TOIMINTA!$AK$3:$AK$624,"j)*",TOIMINTA!$C$3:$C$624,"Toteutunut")</f>
        <v>0</v>
      </c>
      <c r="F141" s="15">
        <f>SUMIFS(TOIMINTA!$Z$3:$Z$624, TOIMINTA!$AK$3:$AK$624,"j)*",TOIMINTA!$C$3:$C$624,"Toteutunut")</f>
        <v>0</v>
      </c>
      <c r="G141" s="15">
        <f>SUMIFS(TOIMINTA!$AA$3:$AA$624, TOIMINTA!$AK$3:$AK$624,"j)*",TOIMINTA!$C$3:$C$624,"Toteutunut")</f>
        <v>0</v>
      </c>
      <c r="H141" s="5" t="e">
        <f t="shared" si="114"/>
        <v>#DIV/0!</v>
      </c>
      <c r="I141" s="57" t="e">
        <f t="shared" si="113"/>
        <v>#DIV/0!</v>
      </c>
      <c r="J141" s="53">
        <f>SUMIFS(TOIMINTA!$D$3:$D$624, TOIMINTA!$AK$3:$AK$624,"j)*",TOIMINTA!$C$3:$C$624,"Ei osallistujia")</f>
        <v>0</v>
      </c>
      <c r="K141" s="57" t="e">
        <f t="shared" si="115"/>
        <v>#DIV/0!</v>
      </c>
      <c r="L141" s="53">
        <f>SUMIFS(TOIMINTA!$D$3:$D$624, TOIMINTA!$AK$3:$AK$624,"j)*",TOIMINTA!$C$3:$C$624,"Peruttu")</f>
        <v>0</v>
      </c>
      <c r="M141" s="57" t="e">
        <f t="shared" si="116"/>
        <v>#DIV/0!</v>
      </c>
      <c r="N141" s="53">
        <f>SUMIFS(TOIMINTA!$S$3:$S$624, TOIMINTA!$AK$3:$AK$624,"j)*",TOIMINTA!$C$3:$C$624,"Toteutunut")</f>
        <v>0</v>
      </c>
      <c r="O141" s="53">
        <f>SUMIFS(TOIMINTA!$T$3:$T$624, TOIMINTA!$AK$3:$AK$624,"j)*",TOIMINTA!$C$3:$C$624,"Toteutunut")</f>
        <v>0</v>
      </c>
      <c r="P141" s="4">
        <f t="shared" si="117"/>
        <v>0</v>
      </c>
      <c r="Q141" s="15">
        <f>SUMIFS(TOIMINTA!$U$3:$U$624, TOIMINTA!$AK$3:$AK$624,"j)*",TOIMINTA!$C$3:$C$624,"Toteutunut")</f>
        <v>0</v>
      </c>
      <c r="R141" s="15">
        <f>SUMIFS(TOIMINTA!$V$3:$V$624, TOIMINTA!$AK$3:$AK$624,"j)*",TOIMINTA!$C$3:$C$624,"Toteutunut")</f>
        <v>0</v>
      </c>
      <c r="S141" s="15">
        <f>SUMIFS(TOIMINTA!$X$3:$X$624, TOIMINTA!$AK$3:$AK$624,"j)*",TOIMINTA!$C$3:$C$624,"Toteutunut")</f>
        <v>0</v>
      </c>
      <c r="T141" s="4">
        <f t="shared" si="118"/>
        <v>0</v>
      </c>
      <c r="U141" s="9" t="str">
        <f t="shared" si="99"/>
        <v>j)</v>
      </c>
    </row>
    <row r="142" spans="1:21" x14ac:dyDescent="0.3">
      <c r="A142" s="190"/>
      <c r="B142" s="324" t="str">
        <f>Muuttujat!B48</f>
        <v>Oma tarkistuslista 2</v>
      </c>
      <c r="G142"/>
      <c r="H142"/>
      <c r="U142" s="9">
        <f t="shared" si="99"/>
        <v>0</v>
      </c>
    </row>
    <row r="143" spans="1:21" x14ac:dyDescent="0.3">
      <c r="A143" s="190" t="str">
        <f>Muuttujat!B50</f>
        <v>a)</v>
      </c>
      <c r="B143" s="4">
        <f>SUMIFS(TOIMINTA!$D$3:$D$624, TOIMINTA!$AL$3:$AL$624,"a)*",TOIMINTA!$C$3:$C$624,"Toteutunut")</f>
        <v>0</v>
      </c>
      <c r="C143" s="15">
        <f t="shared" ref="C143:C185" si="119">D143+G143</f>
        <v>0</v>
      </c>
      <c r="D143" s="15">
        <f>SUMIFS(TOIMINTA!$W$3:$W$624, TOIMINTA!$AL$3:$AL$624,"a)*",TOIMINTA!$C$3:$C$624,"Toteutunut")</f>
        <v>0</v>
      </c>
      <c r="E143" s="15">
        <f>SUMIFS(TOIMINTA!$Y$3:$Y$624, TOIMINTA!$AL$3:$AL$624,"a)*",TOIMINTA!$C$3:$C$624,"Toteutunut")</f>
        <v>0</v>
      </c>
      <c r="F143" s="15">
        <f>SUMIFS(TOIMINTA!$Z$3:$Z$624, TOIMINTA!$AL$3:$AL$624,"a)*",TOIMINTA!$C$3:$C$624,"Toteutunut")</f>
        <v>0</v>
      </c>
      <c r="G143" s="15">
        <f>SUMIFS(TOIMINTA!$AA$3:$AA$624, TOIMINTA!$AL$3:$AL$624,"a)*",TOIMINTA!$C$3:$C$624,"Toteutunut")</f>
        <v>0</v>
      </c>
      <c r="H143" s="5" t="e">
        <f>B143/$B$2</f>
        <v>#DIV/0!</v>
      </c>
      <c r="I143" s="57" t="e">
        <f t="shared" ref="I143:I152" si="120">B143/($B$2+$J$2+$L$2)</f>
        <v>#DIV/0!</v>
      </c>
      <c r="J143" s="53">
        <f>SUMIFS(TOIMINTA!$D$3:$D$624, TOIMINTA!$AL$3:$AL$624,"a)*",TOIMINTA!$C$3:$C$624,"Ei osallistujia")</f>
        <v>0</v>
      </c>
      <c r="K143" s="57" t="e">
        <f>J143/($B$2+$J$2+$L$2)</f>
        <v>#DIV/0!</v>
      </c>
      <c r="L143" s="53">
        <f>SUMIFS(TOIMINTA!$D$3:$D$624, TOIMINTA!$AL$3:$AL$624,"a)*",TOIMINTA!$C$3:$C$624,"Peruttu")</f>
        <v>0</v>
      </c>
      <c r="M143" s="57" t="e">
        <f>L143/($B$2+$JE$2+$L$2)</f>
        <v>#DIV/0!</v>
      </c>
      <c r="N143" s="53">
        <f>SUMIFS(TOIMINTA!$S$3:$S$624, TOIMINTA!$AL$3:$AL$624,"a)*",TOIMINTA!$C$3:$C$624,"Toteutunut")</f>
        <v>0</v>
      </c>
      <c r="O143" s="53">
        <f>SUMIFS(TOIMINTA!$T$3:$T$624, TOIMINTA!$AL$3:$AL$624,"a)*",TOIMINTA!$C$3:$C$624,"Toteutunut")</f>
        <v>0</v>
      </c>
      <c r="P143" s="4">
        <f>IF(N143=0,0,N143/O143)</f>
        <v>0</v>
      </c>
      <c r="Q143" s="15">
        <f>SUMIFS(TOIMINTA!$U$3:$U$624, TOIMINTA!$AL$3:$AL$624,"a)*",TOIMINTA!$C$3:$C$624,"Toteutunut")</f>
        <v>0</v>
      </c>
      <c r="R143" s="15">
        <f>SUMIFS(TOIMINTA!$V$3:$V$624, TOIMINTA!$AL$3:$AL$624,"a)*",TOIMINTA!$C$3:$C$624,"Toteutunut")</f>
        <v>0</v>
      </c>
      <c r="S143" s="15">
        <f>SUMIFS(TOIMINTA!$X$3:$X$624, TOIMINTA!$AL$3:$AL$624,"a)*",TOIMINTA!$C$3:$C$624,"Toteutunut")</f>
        <v>0</v>
      </c>
      <c r="T143" s="4">
        <f>IF(S143=0,0,S143/B143)</f>
        <v>0</v>
      </c>
      <c r="U143" s="9" t="str">
        <f t="shared" si="99"/>
        <v>a)</v>
      </c>
    </row>
    <row r="144" spans="1:21" x14ac:dyDescent="0.3">
      <c r="A144" s="190" t="str">
        <f>Muuttujat!B51</f>
        <v>b)</v>
      </c>
      <c r="B144" s="4">
        <f>SUMIFS(TOIMINTA!$D$3:$D$624, TOIMINTA!$AL$3:$AL$624,"b)*",TOIMINTA!$C$3:$C$624,"Toteutunut")</f>
        <v>0</v>
      </c>
      <c r="C144" s="15">
        <f t="shared" si="119"/>
        <v>0</v>
      </c>
      <c r="D144" s="15">
        <f>SUMIFS(TOIMINTA!$W$3:$W$624, TOIMINTA!$AL$3:$AL$624,"b)*",TOIMINTA!$C$3:$C$624,"Toteutunut")</f>
        <v>0</v>
      </c>
      <c r="E144" s="15">
        <f>SUMIFS(TOIMINTA!$Y$3:$Y$624, TOIMINTA!$AL$3:$AL$624,"b)*",TOIMINTA!$C$3:$C$624,"Toteutunut")</f>
        <v>0</v>
      </c>
      <c r="F144" s="15">
        <f>SUMIFS(TOIMINTA!$Z$3:$Z$624, TOIMINTA!$AL$3:$AL$624,"b)*",TOIMINTA!$C$3:$C$624,"Toteutunut")</f>
        <v>0</v>
      </c>
      <c r="G144" s="15">
        <f>SUMIFS(TOIMINTA!$AA$3:$AA$624, TOIMINTA!$AL$3:$AL$624,"b)*",TOIMINTA!$C$3:$C$624,"Toteutunut")</f>
        <v>0</v>
      </c>
      <c r="H144" s="5" t="e">
        <f t="shared" ref="H144:H152" si="121">B144/$B$2</f>
        <v>#DIV/0!</v>
      </c>
      <c r="I144" s="57" t="e">
        <f t="shared" si="120"/>
        <v>#DIV/0!</v>
      </c>
      <c r="J144" s="53">
        <f>SUMIFS(TOIMINTA!$D$3:$D$624, TOIMINTA!$AL$3:$AL$624,"b)*",TOIMINTA!$C$3:$C$624,"Ei osallistujia")</f>
        <v>0</v>
      </c>
      <c r="K144" s="57" t="e">
        <f t="shared" ref="K144:K152" si="122">J144/($B$2+$J$2+$L$2)</f>
        <v>#DIV/0!</v>
      </c>
      <c r="L144" s="53">
        <f>SUMIFS(TOIMINTA!$D$3:$D$624, TOIMINTA!$AL$3:$AL$624,"b)*",TOIMINTA!$C$3:$C$624,"Peruttu")</f>
        <v>0</v>
      </c>
      <c r="M144" s="57" t="e">
        <f t="shared" ref="M144:M152" si="123">L144/($B$2+$JE$2+$L$2)</f>
        <v>#DIV/0!</v>
      </c>
      <c r="N144" s="53">
        <f>SUMIFS(TOIMINTA!$S$3:$S$624, TOIMINTA!$AL$3:$AL$624,"b)*",TOIMINTA!$C$3:$C$624,"Toteutunut")</f>
        <v>0</v>
      </c>
      <c r="O144" s="53">
        <f>SUMIFS(TOIMINTA!$T$3:$T$624, TOIMINTA!$AL$3:$AL$624,"b)*",TOIMINTA!$C$3:$C$624,"Toteutunut")</f>
        <v>0</v>
      </c>
      <c r="P144" s="4">
        <f t="shared" ref="P144:P152" si="124">IF(N144=0,0,N144/O144)</f>
        <v>0</v>
      </c>
      <c r="Q144" s="15">
        <f>SUMIFS(TOIMINTA!$U$3:$U$624, TOIMINTA!$AL$3:$AL$624,"b)*",TOIMINTA!$C$3:$C$624,"Toteutunut")</f>
        <v>0</v>
      </c>
      <c r="R144" s="15">
        <f>SUMIFS(TOIMINTA!$V$3:$V$624, TOIMINTA!$AL$3:$AL$624,"b)*",TOIMINTA!$C$3:$C$624,"Toteutunut")</f>
        <v>0</v>
      </c>
      <c r="S144" s="15">
        <f>SUMIFS(TOIMINTA!$X$3:$X$624, TOIMINTA!$AL$3:$AL$624,"b)*",TOIMINTA!$C$3:$C$624,"Toteutunut")</f>
        <v>0</v>
      </c>
      <c r="T144" s="4">
        <f t="shared" ref="T144:T152" si="125">IF(S144=0,0,S144/B144)</f>
        <v>0</v>
      </c>
      <c r="U144" s="9" t="str">
        <f t="shared" si="99"/>
        <v>b)</v>
      </c>
    </row>
    <row r="145" spans="1:21" x14ac:dyDescent="0.3">
      <c r="A145" s="190" t="str">
        <f>Muuttujat!B52</f>
        <v>c)</v>
      </c>
      <c r="B145" s="4">
        <f>SUMIFS(TOIMINTA!$D$3:$D$624, TOIMINTA!$AL$3:$AL$624,"c)*",TOIMINTA!$C$3:$C$624,"Toteutunut")</f>
        <v>0</v>
      </c>
      <c r="C145" s="15">
        <f t="shared" si="119"/>
        <v>0</v>
      </c>
      <c r="D145" s="15">
        <f>SUMIFS(TOIMINTA!$W$3:$W$624, TOIMINTA!$AL$3:$AL$624,"c)*",TOIMINTA!$C$3:$C$624,"Toteutunut")</f>
        <v>0</v>
      </c>
      <c r="E145" s="15">
        <f>SUMIFS(TOIMINTA!$Y$3:$Y$624, TOIMINTA!$AL$3:$AL$624,"c)*",TOIMINTA!$C$3:$C$624,"Toteutunut")</f>
        <v>0</v>
      </c>
      <c r="F145" s="15">
        <f>SUMIFS(TOIMINTA!$Z$3:$Z$624, TOIMINTA!$AL$3:$AL$624,"c)*",TOIMINTA!$C$3:$C$624,"Toteutunut")</f>
        <v>0</v>
      </c>
      <c r="G145" s="15">
        <f>SUMIFS(TOIMINTA!$AA$3:$AA$624, TOIMINTA!$AL$3:$AL$624,"c)*",TOIMINTA!$C$3:$C$624,"Toteutunut")</f>
        <v>0</v>
      </c>
      <c r="H145" s="5" t="e">
        <f t="shared" si="121"/>
        <v>#DIV/0!</v>
      </c>
      <c r="I145" s="57" t="e">
        <f t="shared" si="120"/>
        <v>#DIV/0!</v>
      </c>
      <c r="J145" s="53">
        <f>SUMIFS(TOIMINTA!$D$3:$D$624, TOIMINTA!$AL$3:$AL$624,"c)*",TOIMINTA!$C$3:$C$624,"Ei osallistujia")</f>
        <v>0</v>
      </c>
      <c r="K145" s="57" t="e">
        <f t="shared" si="122"/>
        <v>#DIV/0!</v>
      </c>
      <c r="L145" s="53">
        <f>SUMIFS(TOIMINTA!$D$3:$D$624, TOIMINTA!$AL$3:$AL$624,"c)*",TOIMINTA!$C$3:$C$624,"Peruttu")</f>
        <v>0</v>
      </c>
      <c r="M145" s="57" t="e">
        <f t="shared" si="123"/>
        <v>#DIV/0!</v>
      </c>
      <c r="N145" s="53">
        <f>SUMIFS(TOIMINTA!$S$3:$S$624, TOIMINTA!$AL$3:$AL$624,"c)*",TOIMINTA!$C$3:$C$624,"Toteutunut")</f>
        <v>0</v>
      </c>
      <c r="O145" s="53">
        <f>SUMIFS(TOIMINTA!$T$3:$T$624, TOIMINTA!$AL$3:$AL$624,"c)*",TOIMINTA!$C$3:$C$624,"Toteutunut")</f>
        <v>0</v>
      </c>
      <c r="P145" s="4">
        <f t="shared" si="124"/>
        <v>0</v>
      </c>
      <c r="Q145" s="15">
        <f>SUMIFS(TOIMINTA!$U$3:$U$624, TOIMINTA!$AL$3:$AL$624,"c)*",TOIMINTA!$C$3:$C$624,"Toteutunut")</f>
        <v>0</v>
      </c>
      <c r="R145" s="15">
        <f>SUMIFS(TOIMINTA!$V$3:$V$624, TOIMINTA!$AL$3:$AL$624,"c)*",TOIMINTA!$C$3:$C$624,"Toteutunut")</f>
        <v>0</v>
      </c>
      <c r="S145" s="15">
        <f>SUMIFS(TOIMINTA!$X$3:$X$624, TOIMINTA!$AL$3:$AL$624,"c)*",TOIMINTA!$C$3:$C$624,"Toteutunut")</f>
        <v>0</v>
      </c>
      <c r="T145" s="4">
        <f t="shared" si="125"/>
        <v>0</v>
      </c>
      <c r="U145" s="9" t="str">
        <f t="shared" si="99"/>
        <v>c)</v>
      </c>
    </row>
    <row r="146" spans="1:21" x14ac:dyDescent="0.3">
      <c r="A146" s="190" t="str">
        <f>Muuttujat!B53</f>
        <v>d)</v>
      </c>
      <c r="B146" s="4">
        <f>SUMIFS(TOIMINTA!$D$3:$D$624, TOIMINTA!$AL$3:$AL$624,"d)*",TOIMINTA!$C$3:$C$624,"Toteutunut")</f>
        <v>0</v>
      </c>
      <c r="C146" s="15">
        <f t="shared" si="119"/>
        <v>0</v>
      </c>
      <c r="D146" s="15">
        <f>SUMIFS(TOIMINTA!$W$3:$W$624, TOIMINTA!$AL$3:$AL$624,"d)*",TOIMINTA!$C$3:$C$624,"Toteutunut")</f>
        <v>0</v>
      </c>
      <c r="E146" s="15">
        <f>SUMIFS(TOIMINTA!$Y$3:$Y$624, TOIMINTA!$AL$3:$AL$624,"d)*",TOIMINTA!$C$3:$C$624,"Toteutunut")</f>
        <v>0</v>
      </c>
      <c r="F146" s="15">
        <f>SUMIFS(TOIMINTA!$Z$3:$Z$624, TOIMINTA!$AL$3:$AL$624,"d)*",TOIMINTA!$C$3:$C$624,"Toteutunut")</f>
        <v>0</v>
      </c>
      <c r="G146" s="15">
        <f>SUMIFS(TOIMINTA!$AA$3:$AA$624, TOIMINTA!$AL$3:$AL$624,"d)*",TOIMINTA!$C$3:$C$624,"Toteutunut")</f>
        <v>0</v>
      </c>
      <c r="H146" s="5" t="e">
        <f t="shared" si="121"/>
        <v>#DIV/0!</v>
      </c>
      <c r="I146" s="57" t="e">
        <f t="shared" si="120"/>
        <v>#DIV/0!</v>
      </c>
      <c r="J146" s="53">
        <f>SUMIFS(TOIMINTA!$D$3:$D$624, TOIMINTA!$AL$3:$AL$624,"d)*",TOIMINTA!$C$3:$C$624,"Ei osallistujia")</f>
        <v>0</v>
      </c>
      <c r="K146" s="57" t="e">
        <f t="shared" si="122"/>
        <v>#DIV/0!</v>
      </c>
      <c r="L146" s="53">
        <f>SUMIFS(TOIMINTA!$D$3:$D$624, TOIMINTA!$AL$3:$AL$624,"d)*",TOIMINTA!$C$3:$C$624,"Peruttu")</f>
        <v>0</v>
      </c>
      <c r="M146" s="57" t="e">
        <f t="shared" si="123"/>
        <v>#DIV/0!</v>
      </c>
      <c r="N146" s="53">
        <f>SUMIFS(TOIMINTA!$S$3:$S$624, TOIMINTA!$AL$3:$AL$624,"d)*",TOIMINTA!$C$3:$C$624,"Toteutunut")</f>
        <v>0</v>
      </c>
      <c r="O146" s="53">
        <f>SUMIFS(TOIMINTA!$T$3:$T$624, TOIMINTA!$AL$3:$AL$624,"d)*",TOIMINTA!$C$3:$C$624,"Toteutunut")</f>
        <v>0</v>
      </c>
      <c r="P146" s="4">
        <f t="shared" si="124"/>
        <v>0</v>
      </c>
      <c r="Q146" s="15">
        <f>SUMIFS(TOIMINTA!$U$3:$U$624, TOIMINTA!$AL$3:$AL$624,"d)*",TOIMINTA!$C$3:$C$624,"Toteutunut")</f>
        <v>0</v>
      </c>
      <c r="R146" s="15">
        <f>SUMIFS(TOIMINTA!$V$3:$V$624, TOIMINTA!$AL$3:$AL$624,"d)*",TOIMINTA!$C$3:$C$624,"Toteutunut")</f>
        <v>0</v>
      </c>
      <c r="S146" s="15">
        <f>SUMIFS(TOIMINTA!$X$3:$X$624, TOIMINTA!$AL$3:$AL$624,"d)*",TOIMINTA!$C$3:$C$624,"Toteutunut")</f>
        <v>0</v>
      </c>
      <c r="T146" s="4">
        <f t="shared" si="125"/>
        <v>0</v>
      </c>
      <c r="U146" s="9" t="str">
        <f t="shared" si="99"/>
        <v>d)</v>
      </c>
    </row>
    <row r="147" spans="1:21" x14ac:dyDescent="0.3">
      <c r="A147" s="190" t="str">
        <f>Muuttujat!B54</f>
        <v>e)</v>
      </c>
      <c r="B147" s="4">
        <f>SUMIFS(TOIMINTA!$D$3:$D$624, TOIMINTA!$AL$3:$AL$624,"e)*",TOIMINTA!$C$3:$C$624,"Toteutunut")</f>
        <v>0</v>
      </c>
      <c r="C147" s="15">
        <f t="shared" si="119"/>
        <v>0</v>
      </c>
      <c r="D147" s="15">
        <f>SUMIFS(TOIMINTA!$W$3:$W$624, TOIMINTA!$AL$3:$AL$624,"e)*",TOIMINTA!$C$3:$C$624,"Toteutunut")</f>
        <v>0</v>
      </c>
      <c r="E147" s="15">
        <f>SUMIFS(TOIMINTA!$Y$3:$Y$624, TOIMINTA!$AL$3:$AL$624,"e)*",TOIMINTA!$C$3:$C$624,"Toteutunut")</f>
        <v>0</v>
      </c>
      <c r="F147" s="15">
        <f>SUMIFS(TOIMINTA!$Z$3:$Z$624, TOIMINTA!$AL$3:$AL$624,"e)*",TOIMINTA!$C$3:$C$624,"Toteutunut")</f>
        <v>0</v>
      </c>
      <c r="G147" s="15">
        <f>SUMIFS(TOIMINTA!$AA$3:$AA$624, TOIMINTA!$AL$3:$AL$624,"e)*",TOIMINTA!$C$3:$C$624,"Toteutunut")</f>
        <v>0</v>
      </c>
      <c r="H147" s="5" t="e">
        <f t="shared" si="121"/>
        <v>#DIV/0!</v>
      </c>
      <c r="I147" s="57" t="e">
        <f t="shared" si="120"/>
        <v>#DIV/0!</v>
      </c>
      <c r="J147" s="53">
        <f>SUMIFS(TOIMINTA!$D$3:$D$624, TOIMINTA!$AL$3:$AL$624,"e)*",TOIMINTA!$C$3:$C$624,"Ei osallistujia")</f>
        <v>0</v>
      </c>
      <c r="K147" s="57" t="e">
        <f t="shared" si="122"/>
        <v>#DIV/0!</v>
      </c>
      <c r="L147" s="53">
        <f>SUMIFS(TOIMINTA!$D$3:$D$624, TOIMINTA!$AL$3:$AL$624,"e)*",TOIMINTA!$C$3:$C$624,"Peruttu")</f>
        <v>0</v>
      </c>
      <c r="M147" s="57" t="e">
        <f t="shared" si="123"/>
        <v>#DIV/0!</v>
      </c>
      <c r="N147" s="53">
        <f>SUMIFS(TOIMINTA!$S$3:$S$624, TOIMINTA!$AL$3:$AL$624,"e)*",TOIMINTA!$C$3:$C$624,"Toteutunut")</f>
        <v>0</v>
      </c>
      <c r="O147" s="53">
        <f>SUMIFS(TOIMINTA!$T$3:$T$624, TOIMINTA!$AL$3:$AL$624,"e)*",TOIMINTA!$C$3:$C$624,"Toteutunut")</f>
        <v>0</v>
      </c>
      <c r="P147" s="4">
        <f t="shared" si="124"/>
        <v>0</v>
      </c>
      <c r="Q147" s="15">
        <f>SUMIFS(TOIMINTA!$U$3:$U$624, TOIMINTA!$AL$3:$AL$624,"e)*",TOIMINTA!$C$3:$C$624,"Toteutunut")</f>
        <v>0</v>
      </c>
      <c r="R147" s="15">
        <f>SUMIFS(TOIMINTA!$V$3:$V$624, TOIMINTA!$AL$3:$AL$624,"e)*",TOIMINTA!$C$3:$C$624,"Toteutunut")</f>
        <v>0</v>
      </c>
      <c r="S147" s="15">
        <f>SUMIFS(TOIMINTA!$X$3:$X$624, TOIMINTA!$AL$3:$AL$624,"e)*",TOIMINTA!$C$3:$C$624,"Toteutunut")</f>
        <v>0</v>
      </c>
      <c r="T147" s="4">
        <f t="shared" si="125"/>
        <v>0</v>
      </c>
      <c r="U147" s="9" t="str">
        <f t="shared" si="99"/>
        <v>e)</v>
      </c>
    </row>
    <row r="148" spans="1:21" x14ac:dyDescent="0.3">
      <c r="A148" s="190" t="str">
        <f>Muuttujat!B55</f>
        <v>f)</v>
      </c>
      <c r="B148" s="4">
        <f>SUMIFS(TOIMINTA!$D$3:$D$624, TOIMINTA!$AL$3:$AL$624,"f)*",TOIMINTA!$C$3:$C$624,"Toteutunut")</f>
        <v>0</v>
      </c>
      <c r="C148" s="15">
        <f t="shared" si="119"/>
        <v>0</v>
      </c>
      <c r="D148" s="15">
        <f>SUMIFS(TOIMINTA!$W$3:$W$624, TOIMINTA!$AL$3:$AL$624,"f)*",TOIMINTA!$C$3:$C$624,"Toteutunut")</f>
        <v>0</v>
      </c>
      <c r="E148" s="15">
        <f>SUMIFS(TOIMINTA!$Y$3:$Y$624, TOIMINTA!$AL$3:$AL$624,"f)*",TOIMINTA!$C$3:$C$624,"Toteutunut")</f>
        <v>0</v>
      </c>
      <c r="F148" s="15">
        <f>SUMIFS(TOIMINTA!$Z$3:$Z$624, TOIMINTA!$AL$3:$AL$624,"f)*",TOIMINTA!$C$3:$C$624,"Toteutunut")</f>
        <v>0</v>
      </c>
      <c r="G148" s="15">
        <f>SUMIFS(TOIMINTA!$AA$3:$AA$624, TOIMINTA!$AL$3:$AL$624,"f)*",TOIMINTA!$C$3:$C$624,"Toteutunut")</f>
        <v>0</v>
      </c>
      <c r="H148" s="5" t="e">
        <f t="shared" si="121"/>
        <v>#DIV/0!</v>
      </c>
      <c r="I148" s="57" t="e">
        <f t="shared" si="120"/>
        <v>#DIV/0!</v>
      </c>
      <c r="J148" s="53">
        <f>SUMIFS(TOIMINTA!$D$3:$D$624, TOIMINTA!$AL$3:$AL$624,"f)*",TOIMINTA!$C$3:$C$624,"Ei osallistujia")</f>
        <v>0</v>
      </c>
      <c r="K148" s="57" t="e">
        <f t="shared" si="122"/>
        <v>#DIV/0!</v>
      </c>
      <c r="L148" s="53">
        <f>SUMIFS(TOIMINTA!$D$3:$D$624, TOIMINTA!$AL$3:$AL$624,"f)*",TOIMINTA!$C$3:$C$624,"Peruttu")</f>
        <v>0</v>
      </c>
      <c r="M148" s="57" t="e">
        <f t="shared" si="123"/>
        <v>#DIV/0!</v>
      </c>
      <c r="N148" s="53">
        <f>SUMIFS(TOIMINTA!$S$3:$S$624, TOIMINTA!$AL$3:$AL$624,"f)*",TOIMINTA!$C$3:$C$624,"Toteutunut")</f>
        <v>0</v>
      </c>
      <c r="O148" s="53">
        <f>SUMIFS(TOIMINTA!$T$3:$T$624, TOIMINTA!$AL$3:$AL$624,"f)*",TOIMINTA!$C$3:$C$624,"Toteutunut")</f>
        <v>0</v>
      </c>
      <c r="P148" s="4">
        <f t="shared" si="124"/>
        <v>0</v>
      </c>
      <c r="Q148" s="15">
        <f>SUMIFS(TOIMINTA!$U$3:$U$624, TOIMINTA!$AL$3:$AL$624,"f)*",TOIMINTA!$C$3:$C$624,"Toteutunut")</f>
        <v>0</v>
      </c>
      <c r="R148" s="15">
        <f>SUMIFS(TOIMINTA!$V$3:$V$624, TOIMINTA!$AL$3:$AL$624,"f)*",TOIMINTA!$C$3:$C$624,"Toteutunut")</f>
        <v>0</v>
      </c>
      <c r="S148" s="15">
        <f>SUMIFS(TOIMINTA!$X$3:$X$624, TOIMINTA!$AL$3:$AL$624,"f)*",TOIMINTA!$C$3:$C$624,"Toteutunut")</f>
        <v>0</v>
      </c>
      <c r="T148" s="4">
        <f t="shared" si="125"/>
        <v>0</v>
      </c>
      <c r="U148" s="9" t="str">
        <f t="shared" si="99"/>
        <v>f)</v>
      </c>
    </row>
    <row r="149" spans="1:21" x14ac:dyDescent="0.3">
      <c r="A149" s="190" t="str">
        <f>Muuttujat!B56</f>
        <v>g)</v>
      </c>
      <c r="B149" s="4">
        <f>SUMIFS(TOIMINTA!$D$3:$D$624, TOIMINTA!$AL$3:$AL$624,"g)*",TOIMINTA!$C$3:$C$624,"Toteutunut")</f>
        <v>0</v>
      </c>
      <c r="C149" s="15">
        <f t="shared" si="119"/>
        <v>0</v>
      </c>
      <c r="D149" s="15">
        <f>SUMIFS(TOIMINTA!$W$3:$W$624, TOIMINTA!$AL$3:$AL$624,"g)*",TOIMINTA!$C$3:$C$624,"Toteutunut")</f>
        <v>0</v>
      </c>
      <c r="E149" s="15">
        <f>SUMIFS(TOIMINTA!$Y$3:$Y$624, TOIMINTA!$AL$3:$AL$624,"g)*",TOIMINTA!$C$3:$C$624,"Toteutunut")</f>
        <v>0</v>
      </c>
      <c r="F149" s="15">
        <f>SUMIFS(TOIMINTA!$Z$3:$Z$624, TOIMINTA!$AL$3:$AL$624,"g)*",TOIMINTA!$C$3:$C$624,"Toteutunut")</f>
        <v>0</v>
      </c>
      <c r="G149" s="15">
        <f>SUMIFS(TOIMINTA!$AA$3:$AA$624, TOIMINTA!$AL$3:$AL$624,"g)*",TOIMINTA!$C$3:$C$624,"Toteutunut")</f>
        <v>0</v>
      </c>
      <c r="H149" s="5" t="e">
        <f t="shared" si="121"/>
        <v>#DIV/0!</v>
      </c>
      <c r="I149" s="57" t="e">
        <f t="shared" si="120"/>
        <v>#DIV/0!</v>
      </c>
      <c r="J149" s="53">
        <f>SUMIFS(TOIMINTA!$D$3:$D$624, TOIMINTA!$AL$3:$AL$624,"g)*",TOIMINTA!$C$3:$C$624,"Ei osallistujia")</f>
        <v>0</v>
      </c>
      <c r="K149" s="57" t="e">
        <f t="shared" si="122"/>
        <v>#DIV/0!</v>
      </c>
      <c r="L149" s="53">
        <f>SUMIFS(TOIMINTA!$D$3:$D$624, TOIMINTA!$AL$3:$AL$624,"g)*",TOIMINTA!$C$3:$C$624,"Peruttu")</f>
        <v>0</v>
      </c>
      <c r="M149" s="57" t="e">
        <f t="shared" si="123"/>
        <v>#DIV/0!</v>
      </c>
      <c r="N149" s="53">
        <f>SUMIFS(TOIMINTA!$S$3:$S$624, TOIMINTA!$AL$3:$AL$624,"g)*",TOIMINTA!$C$3:$C$624,"Toteutunut")</f>
        <v>0</v>
      </c>
      <c r="O149" s="53">
        <f>SUMIFS(TOIMINTA!$T$3:$T$624, TOIMINTA!$AL$3:$AL$624,"g)*",TOIMINTA!$C$3:$C$624,"Toteutunut")</f>
        <v>0</v>
      </c>
      <c r="P149" s="4">
        <f t="shared" si="124"/>
        <v>0</v>
      </c>
      <c r="Q149" s="15">
        <f>SUMIFS(TOIMINTA!$U$3:$U$624, TOIMINTA!$AL$3:$AL$624,"g)*",TOIMINTA!$C$3:$C$624,"Toteutunut")</f>
        <v>0</v>
      </c>
      <c r="R149" s="15">
        <f>SUMIFS(TOIMINTA!$V$3:$V$624, TOIMINTA!$AL$3:$AL$624,"g)*",TOIMINTA!$C$3:$C$624,"Toteutunut")</f>
        <v>0</v>
      </c>
      <c r="S149" s="15">
        <f>SUMIFS(TOIMINTA!$X$3:$X$624, TOIMINTA!$AL$3:$AL$624,"g)*",TOIMINTA!$C$3:$C$624,"Toteutunut")</f>
        <v>0</v>
      </c>
      <c r="T149" s="4">
        <f t="shared" si="125"/>
        <v>0</v>
      </c>
      <c r="U149" s="9" t="str">
        <f t="shared" si="99"/>
        <v>g)</v>
      </c>
    </row>
    <row r="150" spans="1:21" x14ac:dyDescent="0.3">
      <c r="A150" s="190" t="str">
        <f>Muuttujat!B57</f>
        <v>h)</v>
      </c>
      <c r="B150" s="4">
        <f>SUMIFS(TOIMINTA!$D$3:$D$624, TOIMINTA!$AL$3:$AL$624,"h)*",TOIMINTA!$C$3:$C$624,"Toteutunut")</f>
        <v>0</v>
      </c>
      <c r="C150" s="15">
        <f t="shared" si="119"/>
        <v>0</v>
      </c>
      <c r="D150" s="15">
        <f>SUMIFS(TOIMINTA!$W$3:$W$624, TOIMINTA!$AL$3:$AL$624,"h)*",TOIMINTA!$C$3:$C$624,"Toteutunut")</f>
        <v>0</v>
      </c>
      <c r="E150" s="15">
        <f>SUMIFS(TOIMINTA!$Y$3:$Y$624, TOIMINTA!$AL$3:$AL$624,"h)*",TOIMINTA!$C$3:$C$624,"Toteutunut")</f>
        <v>0</v>
      </c>
      <c r="F150" s="15">
        <f>SUMIFS(TOIMINTA!$Z$3:$Z$624, TOIMINTA!$AL$3:$AL$624,"h)*",TOIMINTA!$C$3:$C$624,"Toteutunut")</f>
        <v>0</v>
      </c>
      <c r="G150" s="15">
        <f>SUMIFS(TOIMINTA!$AA$3:$AA$624, TOIMINTA!$AL$3:$AL$624,"h)*",TOIMINTA!$C$3:$C$624,"Toteutunut")</f>
        <v>0</v>
      </c>
      <c r="H150" s="5" t="e">
        <f t="shared" si="121"/>
        <v>#DIV/0!</v>
      </c>
      <c r="I150" s="57" t="e">
        <f t="shared" si="120"/>
        <v>#DIV/0!</v>
      </c>
      <c r="J150" s="53">
        <f>SUMIFS(TOIMINTA!$D$3:$D$624, TOIMINTA!$AL$3:$AL$624,"h)*",TOIMINTA!$C$3:$C$624,"Ei osallistujia")</f>
        <v>0</v>
      </c>
      <c r="K150" s="57" t="e">
        <f t="shared" si="122"/>
        <v>#DIV/0!</v>
      </c>
      <c r="L150" s="53">
        <f>SUMIFS(TOIMINTA!$D$3:$D$624, TOIMINTA!$AL$3:$AL$624,"h)*",TOIMINTA!$C$3:$C$624,"Peruttu")</f>
        <v>0</v>
      </c>
      <c r="M150" s="57" t="e">
        <f t="shared" si="123"/>
        <v>#DIV/0!</v>
      </c>
      <c r="N150" s="53">
        <f>SUMIFS(TOIMINTA!$S$3:$S$624, TOIMINTA!$AL$3:$AL$624,"h)*",TOIMINTA!$C$3:$C$624,"Toteutunut")</f>
        <v>0</v>
      </c>
      <c r="O150" s="53">
        <f>SUMIFS(TOIMINTA!$T$3:$T$624, TOIMINTA!$AL$3:$AL$624,"h)*",TOIMINTA!$C$3:$C$624,"Toteutunut")</f>
        <v>0</v>
      </c>
      <c r="P150" s="4">
        <f t="shared" si="124"/>
        <v>0</v>
      </c>
      <c r="Q150" s="15">
        <f>SUMIFS(TOIMINTA!$U$3:$U$624, TOIMINTA!$AL$3:$AL$624,"h)*",TOIMINTA!$C$3:$C$624,"Toteutunut")</f>
        <v>0</v>
      </c>
      <c r="R150" s="15">
        <f>SUMIFS(TOIMINTA!$V$3:$V$624, TOIMINTA!$AL$3:$AL$624,"h)*",TOIMINTA!$C$3:$C$624,"Toteutunut")</f>
        <v>0</v>
      </c>
      <c r="S150" s="15">
        <f>SUMIFS(TOIMINTA!$X$3:$X$624, TOIMINTA!$AL$3:$AL$624,"h)*",TOIMINTA!$C$3:$C$624,"Toteutunut")</f>
        <v>0</v>
      </c>
      <c r="T150" s="4">
        <f t="shared" si="125"/>
        <v>0</v>
      </c>
      <c r="U150" s="9" t="str">
        <f t="shared" si="99"/>
        <v>h)</v>
      </c>
    </row>
    <row r="151" spans="1:21" x14ac:dyDescent="0.3">
      <c r="A151" s="190" t="str">
        <f>Muuttujat!B58</f>
        <v>i)</v>
      </c>
      <c r="B151" s="4">
        <f>SUMIFS(TOIMINTA!$D$3:$D$624, TOIMINTA!$AL$3:$AL$624,"i)*",TOIMINTA!$C$3:$C$624,"Toteutunut")</f>
        <v>0</v>
      </c>
      <c r="C151" s="15">
        <f t="shared" si="119"/>
        <v>0</v>
      </c>
      <c r="D151" s="15">
        <f>SUMIFS(TOIMINTA!$W$3:$W$624, TOIMINTA!$AL$3:$AL$624,"i)*",TOIMINTA!$C$3:$C$624,"Toteutunut")</f>
        <v>0</v>
      </c>
      <c r="E151" s="15">
        <f>SUMIFS(TOIMINTA!$Y$3:$Y$624, TOIMINTA!$AL$3:$AL$624,"i)*",TOIMINTA!$C$3:$C$624,"Toteutunut")</f>
        <v>0</v>
      </c>
      <c r="F151" s="15">
        <f>SUMIFS(TOIMINTA!$Z$3:$Z$624, TOIMINTA!$AL$3:$AL$624,"i)*",TOIMINTA!$C$3:$C$624,"Toteutunut")</f>
        <v>0</v>
      </c>
      <c r="G151" s="15">
        <f>SUMIFS(TOIMINTA!$AA$3:$AA$624, TOIMINTA!$AL$3:$AL$624,"i)*",TOIMINTA!$C$3:$C$624,"Toteutunut")</f>
        <v>0</v>
      </c>
      <c r="H151" s="5" t="e">
        <f t="shared" si="121"/>
        <v>#DIV/0!</v>
      </c>
      <c r="I151" s="57" t="e">
        <f t="shared" si="120"/>
        <v>#DIV/0!</v>
      </c>
      <c r="J151" s="53">
        <f>SUMIFS(TOIMINTA!$D$3:$D$624, TOIMINTA!$AL$3:$AL$624,"i)*",TOIMINTA!$C$3:$C$624,"Ei osallistujia")</f>
        <v>0</v>
      </c>
      <c r="K151" s="57" t="e">
        <f t="shared" si="122"/>
        <v>#DIV/0!</v>
      </c>
      <c r="L151" s="53">
        <f>SUMIFS(TOIMINTA!$D$3:$D$624, TOIMINTA!$AL$3:$AL$624,"i)*",TOIMINTA!$C$3:$C$624,"Peruttu")</f>
        <v>0</v>
      </c>
      <c r="M151" s="57" t="e">
        <f t="shared" si="123"/>
        <v>#DIV/0!</v>
      </c>
      <c r="N151" s="53">
        <f>SUMIFS(TOIMINTA!$S$3:$S$624, TOIMINTA!$AL$3:$AL$624,"i)*",TOIMINTA!$C$3:$C$624,"Toteutunut")</f>
        <v>0</v>
      </c>
      <c r="O151" s="53">
        <f>SUMIFS(TOIMINTA!$T$3:$T$624, TOIMINTA!$AL$3:$AL$624,"i)*",TOIMINTA!$C$3:$C$624,"Toteutunut")</f>
        <v>0</v>
      </c>
      <c r="P151" s="4">
        <f t="shared" si="124"/>
        <v>0</v>
      </c>
      <c r="Q151" s="15">
        <f>SUMIFS(TOIMINTA!$U$3:$U$624, TOIMINTA!$AL$3:$AL$624,"i)*",TOIMINTA!$C$3:$C$624,"Toteutunut")</f>
        <v>0</v>
      </c>
      <c r="R151" s="15">
        <f>SUMIFS(TOIMINTA!$V$3:$V$624, TOIMINTA!$AL$3:$AL$624,"i)*",TOIMINTA!$C$3:$C$624,"Toteutunut")</f>
        <v>0</v>
      </c>
      <c r="S151" s="15">
        <f>SUMIFS(TOIMINTA!$X$3:$X$624, TOIMINTA!$AL$3:$AL$624,"i)*",TOIMINTA!$C$3:$C$624,"Toteutunut")</f>
        <v>0</v>
      </c>
      <c r="T151" s="4">
        <f t="shared" si="125"/>
        <v>0</v>
      </c>
      <c r="U151" s="9" t="str">
        <f t="shared" si="99"/>
        <v>i)</v>
      </c>
    </row>
    <row r="152" spans="1:21" x14ac:dyDescent="0.3">
      <c r="A152" s="190" t="str">
        <f>Muuttujat!B59</f>
        <v>j)</v>
      </c>
      <c r="B152" s="4">
        <f>SUMIFS(TOIMINTA!$D$3:$D$624, TOIMINTA!$AL$3:$AL$624,"j)*",TOIMINTA!$C$3:$C$624,"Toteutunut")</f>
        <v>0</v>
      </c>
      <c r="C152" s="15">
        <f t="shared" si="119"/>
        <v>0</v>
      </c>
      <c r="D152" s="15">
        <f>SUMIFS(TOIMINTA!$W$3:$W$624, TOIMINTA!$AL$3:$AL$624,"j)*",TOIMINTA!$C$3:$C$624,"Toteutunut")</f>
        <v>0</v>
      </c>
      <c r="E152" s="15">
        <f>SUMIFS(TOIMINTA!$Y$3:$Y$624, TOIMINTA!$AL$3:$AL$624,"j)*",TOIMINTA!$C$3:$C$624,"Toteutunut")</f>
        <v>0</v>
      </c>
      <c r="F152" s="15">
        <f>SUMIFS(TOIMINTA!$Z$3:$Z$624, TOIMINTA!$AL$3:$AL$624,"j)*",TOIMINTA!$C$3:$C$624,"Toteutunut")</f>
        <v>0</v>
      </c>
      <c r="G152" s="15">
        <f>SUMIFS(TOIMINTA!$AA$3:$AA$624, TOIMINTA!$AL$3:$AL$624,"j)*",TOIMINTA!$C$3:$C$624,"Toteutunut")</f>
        <v>0</v>
      </c>
      <c r="H152" s="5" t="e">
        <f t="shared" si="121"/>
        <v>#DIV/0!</v>
      </c>
      <c r="I152" s="57" t="e">
        <f t="shared" si="120"/>
        <v>#DIV/0!</v>
      </c>
      <c r="J152" s="53">
        <f>SUMIFS(TOIMINTA!$D$3:$D$624, TOIMINTA!$AL$3:$AL$624,"j)*",TOIMINTA!$C$3:$C$624,"Ei osallistujia")</f>
        <v>0</v>
      </c>
      <c r="K152" s="57" t="e">
        <f t="shared" si="122"/>
        <v>#DIV/0!</v>
      </c>
      <c r="L152" s="53">
        <f>SUMIFS(TOIMINTA!$D$3:$D$624, TOIMINTA!$AL$3:$AL$624,"j)*",TOIMINTA!$C$3:$C$624,"Peruttu")</f>
        <v>0</v>
      </c>
      <c r="M152" s="57" t="e">
        <f t="shared" si="123"/>
        <v>#DIV/0!</v>
      </c>
      <c r="N152" s="53">
        <f>SUMIFS(TOIMINTA!$S$3:$S$624, TOIMINTA!$AL$3:$AL$624,"j)*",TOIMINTA!$C$3:$C$624,"Toteutunut")</f>
        <v>0</v>
      </c>
      <c r="O152" s="53">
        <f>SUMIFS(TOIMINTA!$T$3:$T$624, TOIMINTA!$AL$3:$AL$624,"j)*",TOIMINTA!$C$3:$C$624,"Toteutunut")</f>
        <v>0</v>
      </c>
      <c r="P152" s="4">
        <f t="shared" si="124"/>
        <v>0</v>
      </c>
      <c r="Q152" s="15">
        <f>SUMIFS(TOIMINTA!$U$3:$U$624, TOIMINTA!$AL$3:$AL$624,"j)*",TOIMINTA!$C$3:$C$624,"Toteutunut")</f>
        <v>0</v>
      </c>
      <c r="R152" s="15">
        <f>SUMIFS(TOIMINTA!$V$3:$V$624, TOIMINTA!$AL$3:$AL$624,"j)*",TOIMINTA!$C$3:$C$624,"Toteutunut")</f>
        <v>0</v>
      </c>
      <c r="S152" s="15">
        <f>SUMIFS(TOIMINTA!$X$3:$X$624, TOIMINTA!$AL$3:$AL$624,"j)*",TOIMINTA!$C$3:$C$624,"Toteutunut")</f>
        <v>0</v>
      </c>
      <c r="T152" s="4">
        <f t="shared" si="125"/>
        <v>0</v>
      </c>
      <c r="U152" s="9" t="str">
        <f t="shared" si="99"/>
        <v>j)</v>
      </c>
    </row>
    <row r="153" spans="1:21" x14ac:dyDescent="0.3">
      <c r="A153" s="190"/>
      <c r="B153" s="324" t="str">
        <f>Muuttujat!C48</f>
        <v>Oma tarkistuslista 3</v>
      </c>
      <c r="G153"/>
      <c r="H153"/>
      <c r="U153" s="9">
        <f t="shared" si="99"/>
        <v>0</v>
      </c>
    </row>
    <row r="154" spans="1:21" x14ac:dyDescent="0.3">
      <c r="A154" s="190" t="str">
        <f>Muuttujat!C50</f>
        <v>a)</v>
      </c>
      <c r="B154" s="4">
        <f>SUMIFS(TOIMINTA!$D$3:$D$624, TOIMINTA!$AM$3:$AM$624,"a)*",TOIMINTA!$C$3:$C$624,"Toteutunut")</f>
        <v>0</v>
      </c>
      <c r="C154" s="15">
        <f t="shared" si="119"/>
        <v>0</v>
      </c>
      <c r="D154" s="15">
        <f>SUMIFS(TOIMINTA!$W$3:$W$624, TOIMINTA!$AM$3:$AM$624,"a)*",TOIMINTA!$C$3:$C$624,"Toteutunut")</f>
        <v>0</v>
      </c>
      <c r="E154" s="15">
        <f>SUMIFS(TOIMINTA!$Y$3:$Y$624, TOIMINTA!$AM$3:$AM$624,"a)*",TOIMINTA!$C$3:$C$624,"Toteutunut")</f>
        <v>0</v>
      </c>
      <c r="F154" s="15">
        <f>SUMIFS(TOIMINTA!$Z$3:$Z$624, TOIMINTA!$AM$3:$AM$624,"a)*",TOIMINTA!$C$3:$C$624,"Toteutunut")</f>
        <v>0</v>
      </c>
      <c r="G154" s="15">
        <f>SUMIFS(TOIMINTA!$AA$3:$AA$624, TOIMINTA!$AM$3:$AM$624,"a)*",TOIMINTA!$C$3:$C$624,"Toteutunut")</f>
        <v>0</v>
      </c>
      <c r="H154" s="5" t="e">
        <f>B154/$B$2</f>
        <v>#DIV/0!</v>
      </c>
      <c r="I154" s="57" t="e">
        <f t="shared" ref="I154:I163" si="126">B154/($B$2+$J$2+$L$2)</f>
        <v>#DIV/0!</v>
      </c>
      <c r="J154" s="53">
        <f>SUMIFS(TOIMINTA!$D$3:$D$624, TOIMINTA!$AM$3:$AM$624,"a)*",TOIMINTA!$C$3:$C$624,"Ei osallistujia")</f>
        <v>0</v>
      </c>
      <c r="K154" s="57" t="e">
        <f>J154/($B$2+$J$2+$L$2)</f>
        <v>#DIV/0!</v>
      </c>
      <c r="L154" s="53">
        <f>SUMIFS(TOIMINTA!$D$3:$D$624, TOIMINTA!$AM$3:$AM$624,"a)*",TOIMINTA!$C$3:$C$624,"Peruttu")</f>
        <v>0</v>
      </c>
      <c r="M154" s="57" t="e">
        <f>L154/($B$2+$JE$2+$L$2)</f>
        <v>#DIV/0!</v>
      </c>
      <c r="N154" s="53">
        <f>SUMIFS(TOIMINTA!$S$3:$S$624, TOIMINTA!$AM$3:$AM$624,"a)*",TOIMINTA!$C$3:$C$624,"Toteutunut")</f>
        <v>0</v>
      </c>
      <c r="O154" s="53">
        <f>SUMIFS(TOIMINTA!$T$3:$T$624, TOIMINTA!$AM$3:$AM$624,"a)*",TOIMINTA!$C$3:$C$624,"Toteutunut")</f>
        <v>0</v>
      </c>
      <c r="P154" s="4">
        <f>IF(N154=0,0,N154/O154)</f>
        <v>0</v>
      </c>
      <c r="Q154" s="15">
        <f>SUMIFS(TOIMINTA!$U$3:$U$624, TOIMINTA!$AM$3:$AM$624,"a)*",TOIMINTA!$C$3:$C$624,"Toteutunut")</f>
        <v>0</v>
      </c>
      <c r="R154" s="15">
        <f>SUMIFS(TOIMINTA!$V$3:$V$624, TOIMINTA!$AM$3:$AM$624,"a)*",TOIMINTA!$C$3:$C$624,"Toteutunut")</f>
        <v>0</v>
      </c>
      <c r="S154" s="15">
        <f>SUMIFS(TOIMINTA!$X$3:$X$624, TOIMINTA!$AM$3:$AM$624,"a)*",TOIMINTA!$C$3:$C$624,"Toteutunut")</f>
        <v>0</v>
      </c>
      <c r="T154" s="4">
        <f>IF(S154=0,0,S154/B154)</f>
        <v>0</v>
      </c>
      <c r="U154" s="9" t="str">
        <f t="shared" si="99"/>
        <v>a)</v>
      </c>
    </row>
    <row r="155" spans="1:21" x14ac:dyDescent="0.3">
      <c r="A155" s="190" t="str">
        <f>Muuttujat!C51</f>
        <v>b)</v>
      </c>
      <c r="B155" s="4">
        <f>SUMIFS(TOIMINTA!$D$3:$D$624, TOIMINTA!$AM$3:$AM$624,"b)*",TOIMINTA!$C$3:$C$624,"Toteutunut")</f>
        <v>0</v>
      </c>
      <c r="C155" s="15">
        <f t="shared" si="119"/>
        <v>0</v>
      </c>
      <c r="D155" s="15">
        <f>SUMIFS(TOIMINTA!$W$3:$W$624, TOIMINTA!$AM$3:$AM$624,"b)*",TOIMINTA!$C$3:$C$624,"Toteutunut")</f>
        <v>0</v>
      </c>
      <c r="E155" s="15">
        <f>SUMIFS(TOIMINTA!$Y$3:$Y$624, TOIMINTA!$AM$3:$AM$624,"b)*",TOIMINTA!$C$3:$C$624,"Toteutunut")</f>
        <v>0</v>
      </c>
      <c r="F155" s="15">
        <f>SUMIFS(TOIMINTA!$Z$3:$Z$624, TOIMINTA!$AM$3:$AM$624,"b)*",TOIMINTA!$C$3:$C$624,"Toteutunut")</f>
        <v>0</v>
      </c>
      <c r="G155" s="15">
        <f>SUMIFS(TOIMINTA!$AA$3:$AA$624, TOIMINTA!$AM$3:$AM$624,"b)*",TOIMINTA!$C$3:$C$624,"Toteutunut")</f>
        <v>0</v>
      </c>
      <c r="H155" s="5" t="e">
        <f t="shared" ref="H155:H163" si="127">B155/$B$2</f>
        <v>#DIV/0!</v>
      </c>
      <c r="I155" s="57" t="e">
        <f t="shared" si="126"/>
        <v>#DIV/0!</v>
      </c>
      <c r="J155" s="53">
        <f>SUMIFS(TOIMINTA!$D$3:$D$624, TOIMINTA!$AM$3:$AM$624,"b)*",TOIMINTA!$C$3:$C$624,"Ei osallistujia")</f>
        <v>0</v>
      </c>
      <c r="K155" s="57" t="e">
        <f t="shared" ref="K155:K163" si="128">J155/($B$2+$J$2+$L$2)</f>
        <v>#DIV/0!</v>
      </c>
      <c r="L155" s="53">
        <f>SUMIFS(TOIMINTA!$D$3:$D$624, TOIMINTA!$AM$3:$AM$624,"b)*",TOIMINTA!$C$3:$C$624,"Peruttu")</f>
        <v>0</v>
      </c>
      <c r="M155" s="57" t="e">
        <f t="shared" ref="M155:M163" si="129">L155/($B$2+$JE$2+$L$2)</f>
        <v>#DIV/0!</v>
      </c>
      <c r="N155" s="53">
        <f>SUMIFS(TOIMINTA!$S$3:$S$624, TOIMINTA!$AM$3:$AM$624,"b)*",TOIMINTA!$C$3:$C$624,"Toteutunut")</f>
        <v>0</v>
      </c>
      <c r="O155" s="53">
        <f>SUMIFS(TOIMINTA!$T$3:$T$624, TOIMINTA!$AM$3:$AM$624,"b)*",TOIMINTA!$C$3:$C$624,"Toteutunut")</f>
        <v>0</v>
      </c>
      <c r="P155" s="4">
        <f t="shared" ref="P155:P163" si="130">IF(N155=0,0,N155/O155)</f>
        <v>0</v>
      </c>
      <c r="Q155" s="15">
        <f>SUMIFS(TOIMINTA!$U$3:$U$624, TOIMINTA!$AM$3:$AM$624,"b)*",TOIMINTA!$C$3:$C$624,"Toteutunut")</f>
        <v>0</v>
      </c>
      <c r="R155" s="15">
        <f>SUMIFS(TOIMINTA!$V$3:$V$624, TOIMINTA!$AM$3:$AM$624,"b)*",TOIMINTA!$C$3:$C$624,"Toteutunut")</f>
        <v>0</v>
      </c>
      <c r="S155" s="15">
        <f>SUMIFS(TOIMINTA!$X$3:$X$624, TOIMINTA!$AM$3:$AM$624,"b)*",TOIMINTA!$C$3:$C$624,"Toteutunut")</f>
        <v>0</v>
      </c>
      <c r="T155" s="4">
        <f t="shared" ref="T155:T163" si="131">IF(S155=0,0,S155/B155)</f>
        <v>0</v>
      </c>
      <c r="U155" s="9" t="str">
        <f t="shared" si="99"/>
        <v>b)</v>
      </c>
    </row>
    <row r="156" spans="1:21" x14ac:dyDescent="0.3">
      <c r="A156" s="190" t="str">
        <f>Muuttujat!C52</f>
        <v>c)</v>
      </c>
      <c r="B156" s="4">
        <f>SUMIFS(TOIMINTA!$D$3:$D$624, TOIMINTA!$AM$3:$AM$624,"c)*",TOIMINTA!$C$3:$C$624,"Toteutunut")</f>
        <v>0</v>
      </c>
      <c r="C156" s="15">
        <f t="shared" si="119"/>
        <v>0</v>
      </c>
      <c r="D156" s="15">
        <f>SUMIFS(TOIMINTA!$W$3:$W$624, TOIMINTA!$AM$3:$AM$624,"c)*",TOIMINTA!$C$3:$C$624,"Toteutunut")</f>
        <v>0</v>
      </c>
      <c r="E156" s="15">
        <f>SUMIFS(TOIMINTA!$Y$3:$Y$624, TOIMINTA!$AM$3:$AM$624,"c)*",TOIMINTA!$C$3:$C$624,"Toteutunut")</f>
        <v>0</v>
      </c>
      <c r="F156" s="15">
        <f>SUMIFS(TOIMINTA!$Z$3:$Z$624, TOIMINTA!$AM$3:$AM$624,"c)*",TOIMINTA!$C$3:$C$624,"Toteutunut")</f>
        <v>0</v>
      </c>
      <c r="G156" s="15">
        <f>SUMIFS(TOIMINTA!$AA$3:$AA$624, TOIMINTA!$AM$3:$AM$624,"c)*",TOIMINTA!$C$3:$C$624,"Toteutunut")</f>
        <v>0</v>
      </c>
      <c r="H156" s="5" t="e">
        <f t="shared" si="127"/>
        <v>#DIV/0!</v>
      </c>
      <c r="I156" s="57" t="e">
        <f t="shared" si="126"/>
        <v>#DIV/0!</v>
      </c>
      <c r="J156" s="53">
        <f>SUMIFS(TOIMINTA!$D$3:$D$624, TOIMINTA!$AM$3:$AM$624,"c)*",TOIMINTA!$C$3:$C$624,"Ei osallistujia")</f>
        <v>0</v>
      </c>
      <c r="K156" s="57" t="e">
        <f t="shared" si="128"/>
        <v>#DIV/0!</v>
      </c>
      <c r="L156" s="53">
        <f>SUMIFS(TOIMINTA!$D$3:$D$624, TOIMINTA!$AM$3:$AM$624,"c)*",TOIMINTA!$C$3:$C$624,"Peruttu")</f>
        <v>0</v>
      </c>
      <c r="M156" s="57" t="e">
        <f t="shared" si="129"/>
        <v>#DIV/0!</v>
      </c>
      <c r="N156" s="53">
        <f>SUMIFS(TOIMINTA!$S$3:$S$624, TOIMINTA!$AM$3:$AM$624,"c)*",TOIMINTA!$C$3:$C$624,"Toteutunut")</f>
        <v>0</v>
      </c>
      <c r="O156" s="53">
        <f>SUMIFS(TOIMINTA!$T$3:$T$624, TOIMINTA!$AM$3:$AM$624,"c)*",TOIMINTA!$C$3:$C$624,"Toteutunut")</f>
        <v>0</v>
      </c>
      <c r="P156" s="4">
        <f t="shared" si="130"/>
        <v>0</v>
      </c>
      <c r="Q156" s="15">
        <f>SUMIFS(TOIMINTA!$U$3:$U$624, TOIMINTA!$AM$3:$AM$624,"c)*",TOIMINTA!$C$3:$C$624,"Toteutunut")</f>
        <v>0</v>
      </c>
      <c r="R156" s="15">
        <f>SUMIFS(TOIMINTA!$V$3:$V$624, TOIMINTA!$AM$3:$AM$624,"c)*",TOIMINTA!$C$3:$C$624,"Toteutunut")</f>
        <v>0</v>
      </c>
      <c r="S156" s="15">
        <f>SUMIFS(TOIMINTA!$X$3:$X$624, TOIMINTA!$AM$3:$AM$624,"c)*",TOIMINTA!$C$3:$C$624,"Toteutunut")</f>
        <v>0</v>
      </c>
      <c r="T156" s="4">
        <f t="shared" si="131"/>
        <v>0</v>
      </c>
      <c r="U156" s="9" t="str">
        <f t="shared" si="99"/>
        <v>c)</v>
      </c>
    </row>
    <row r="157" spans="1:21" x14ac:dyDescent="0.3">
      <c r="A157" s="190" t="str">
        <f>Muuttujat!C53</f>
        <v>d)</v>
      </c>
      <c r="B157" s="4">
        <f>SUMIFS(TOIMINTA!$D$3:$D$624, TOIMINTA!$AM$3:$AM$624,"d)*",TOIMINTA!$C$3:$C$624,"Toteutunut")</f>
        <v>0</v>
      </c>
      <c r="C157" s="15">
        <f t="shared" si="119"/>
        <v>0</v>
      </c>
      <c r="D157" s="15">
        <f>SUMIFS(TOIMINTA!$W$3:$W$624, TOIMINTA!$AM$3:$AM$624,"d)*",TOIMINTA!$C$3:$C$624,"Toteutunut")</f>
        <v>0</v>
      </c>
      <c r="E157" s="15">
        <f>SUMIFS(TOIMINTA!$Y$3:$Y$624, TOIMINTA!$AM$3:$AM$624,"d)*",TOIMINTA!$C$3:$C$624,"Toteutunut")</f>
        <v>0</v>
      </c>
      <c r="F157" s="15">
        <f>SUMIFS(TOIMINTA!$Z$3:$Z$624, TOIMINTA!$AM$3:$AM$624,"d)*",TOIMINTA!$C$3:$C$624,"Toteutunut")</f>
        <v>0</v>
      </c>
      <c r="G157" s="15">
        <f>SUMIFS(TOIMINTA!$AA$3:$AA$624, TOIMINTA!$AM$3:$AM$624,"d)*",TOIMINTA!$C$3:$C$624,"Toteutunut")</f>
        <v>0</v>
      </c>
      <c r="H157" s="5" t="e">
        <f t="shared" si="127"/>
        <v>#DIV/0!</v>
      </c>
      <c r="I157" s="57" t="e">
        <f t="shared" si="126"/>
        <v>#DIV/0!</v>
      </c>
      <c r="J157" s="53">
        <f>SUMIFS(TOIMINTA!$D$3:$D$624, TOIMINTA!$AM$3:$AM$624,"d)*",TOIMINTA!$C$3:$C$624,"Ei osallistujia")</f>
        <v>0</v>
      </c>
      <c r="K157" s="57" t="e">
        <f t="shared" si="128"/>
        <v>#DIV/0!</v>
      </c>
      <c r="L157" s="53">
        <f>SUMIFS(TOIMINTA!$D$3:$D$624, TOIMINTA!$AM$3:$AM$624,"d)*",TOIMINTA!$C$3:$C$624,"Peruttu")</f>
        <v>0</v>
      </c>
      <c r="M157" s="57" t="e">
        <f t="shared" si="129"/>
        <v>#DIV/0!</v>
      </c>
      <c r="N157" s="53">
        <f>SUMIFS(TOIMINTA!$S$3:$S$624, TOIMINTA!$AM$3:$AM$624,"d)*",TOIMINTA!$C$3:$C$624,"Toteutunut")</f>
        <v>0</v>
      </c>
      <c r="O157" s="53">
        <f>SUMIFS(TOIMINTA!$T$3:$T$624, TOIMINTA!$AM$3:$AM$624,"d)*",TOIMINTA!$C$3:$C$624,"Toteutunut")</f>
        <v>0</v>
      </c>
      <c r="P157" s="4">
        <f t="shared" si="130"/>
        <v>0</v>
      </c>
      <c r="Q157" s="15">
        <f>SUMIFS(TOIMINTA!$U$3:$U$624, TOIMINTA!$AM$3:$AM$624,"d)*",TOIMINTA!$C$3:$C$624,"Toteutunut")</f>
        <v>0</v>
      </c>
      <c r="R157" s="15">
        <f>SUMIFS(TOIMINTA!$V$3:$V$624, TOIMINTA!$AM$3:$AM$624,"d)*",TOIMINTA!$C$3:$C$624,"Toteutunut")</f>
        <v>0</v>
      </c>
      <c r="S157" s="15">
        <f>SUMIFS(TOIMINTA!$X$3:$X$624, TOIMINTA!$AM$3:$AM$624,"d)*",TOIMINTA!$C$3:$C$624,"Toteutunut")</f>
        <v>0</v>
      </c>
      <c r="T157" s="4">
        <f t="shared" si="131"/>
        <v>0</v>
      </c>
      <c r="U157" s="9" t="str">
        <f t="shared" si="99"/>
        <v>d)</v>
      </c>
    </row>
    <row r="158" spans="1:21" x14ac:dyDescent="0.3">
      <c r="A158" s="190" t="str">
        <f>Muuttujat!C54</f>
        <v>e)</v>
      </c>
      <c r="B158" s="4">
        <f>SUMIFS(TOIMINTA!$D$3:$D$624, TOIMINTA!$AM$3:$AM$624,"e)*",TOIMINTA!$C$3:$C$624,"Toteutunut")</f>
        <v>0</v>
      </c>
      <c r="C158" s="15">
        <f t="shared" si="119"/>
        <v>0</v>
      </c>
      <c r="D158" s="15">
        <f>SUMIFS(TOIMINTA!$W$3:$W$624, TOIMINTA!$AM$3:$AM$624,"e)*",TOIMINTA!$C$3:$C$624,"Toteutunut")</f>
        <v>0</v>
      </c>
      <c r="E158" s="15">
        <f>SUMIFS(TOIMINTA!$Y$3:$Y$624, TOIMINTA!$AM$3:$AM$624,"e)*",TOIMINTA!$C$3:$C$624,"Toteutunut")</f>
        <v>0</v>
      </c>
      <c r="F158" s="15">
        <f>SUMIFS(TOIMINTA!$Z$3:$Z$624, TOIMINTA!$AM$3:$AM$624,"e)*",TOIMINTA!$C$3:$C$624,"Toteutunut")</f>
        <v>0</v>
      </c>
      <c r="G158" s="15">
        <f>SUMIFS(TOIMINTA!$AA$3:$AA$624, TOIMINTA!$AM$3:$AM$624,"e)*",TOIMINTA!$C$3:$C$624,"Toteutunut")</f>
        <v>0</v>
      </c>
      <c r="H158" s="5" t="e">
        <f t="shared" si="127"/>
        <v>#DIV/0!</v>
      </c>
      <c r="I158" s="57" t="e">
        <f t="shared" si="126"/>
        <v>#DIV/0!</v>
      </c>
      <c r="J158" s="53">
        <f>SUMIFS(TOIMINTA!$D$3:$D$624, TOIMINTA!$AM$3:$AM$624,"e)*",TOIMINTA!$C$3:$C$624,"Ei osallistujia")</f>
        <v>0</v>
      </c>
      <c r="K158" s="57" t="e">
        <f t="shared" si="128"/>
        <v>#DIV/0!</v>
      </c>
      <c r="L158" s="53">
        <f>SUMIFS(TOIMINTA!$D$3:$D$624, TOIMINTA!$AM$3:$AM$624,"e)*",TOIMINTA!$C$3:$C$624,"Peruttu")</f>
        <v>0</v>
      </c>
      <c r="M158" s="57" t="e">
        <f t="shared" si="129"/>
        <v>#DIV/0!</v>
      </c>
      <c r="N158" s="53">
        <f>SUMIFS(TOIMINTA!$S$3:$S$624, TOIMINTA!$AM$3:$AM$624,"e)*",TOIMINTA!$C$3:$C$624,"Toteutunut")</f>
        <v>0</v>
      </c>
      <c r="O158" s="53">
        <f>SUMIFS(TOIMINTA!$T$3:$T$624, TOIMINTA!$AM$3:$AM$624,"e)*",TOIMINTA!$C$3:$C$624,"Toteutunut")</f>
        <v>0</v>
      </c>
      <c r="P158" s="4">
        <f t="shared" si="130"/>
        <v>0</v>
      </c>
      <c r="Q158" s="15">
        <f>SUMIFS(TOIMINTA!$U$3:$U$624, TOIMINTA!$AM$3:$AM$624,"e)*",TOIMINTA!$C$3:$C$624,"Toteutunut")</f>
        <v>0</v>
      </c>
      <c r="R158" s="15">
        <f>SUMIFS(TOIMINTA!$V$3:$V$624, TOIMINTA!$AM$3:$AM$624,"e)*",TOIMINTA!$C$3:$C$624,"Toteutunut")</f>
        <v>0</v>
      </c>
      <c r="S158" s="15">
        <f>SUMIFS(TOIMINTA!$X$3:$X$624, TOIMINTA!$AM$3:$AM$624,"e)*",TOIMINTA!$C$3:$C$624,"Toteutunut")</f>
        <v>0</v>
      </c>
      <c r="T158" s="4">
        <f t="shared" si="131"/>
        <v>0</v>
      </c>
      <c r="U158" s="9" t="str">
        <f t="shared" si="99"/>
        <v>e)</v>
      </c>
    </row>
    <row r="159" spans="1:21" x14ac:dyDescent="0.3">
      <c r="A159" s="190" t="str">
        <f>Muuttujat!C55</f>
        <v>f)</v>
      </c>
      <c r="B159" s="4">
        <f>SUMIFS(TOIMINTA!$D$3:$D$624, TOIMINTA!$AM$3:$AM$624,"f)*",TOIMINTA!$C$3:$C$624,"Toteutunut")</f>
        <v>0</v>
      </c>
      <c r="C159" s="15">
        <f t="shared" si="119"/>
        <v>0</v>
      </c>
      <c r="D159" s="15">
        <f>SUMIFS(TOIMINTA!$W$3:$W$624, TOIMINTA!$AM$3:$AM$624,"f)*",TOIMINTA!$C$3:$C$624,"Toteutunut")</f>
        <v>0</v>
      </c>
      <c r="E159" s="15">
        <f>SUMIFS(TOIMINTA!$Y$3:$Y$624, TOIMINTA!$AM$3:$AM$624,"f)*",TOIMINTA!$C$3:$C$624,"Toteutunut")</f>
        <v>0</v>
      </c>
      <c r="F159" s="15">
        <f>SUMIFS(TOIMINTA!$Z$3:$Z$624, TOIMINTA!$AM$3:$AM$624,"f)*",TOIMINTA!$C$3:$C$624,"Toteutunut")</f>
        <v>0</v>
      </c>
      <c r="G159" s="15">
        <f>SUMIFS(TOIMINTA!$AA$3:$AA$624, TOIMINTA!$AM$3:$AM$624,"f)*",TOIMINTA!$C$3:$C$624,"Toteutunut")</f>
        <v>0</v>
      </c>
      <c r="H159" s="5" t="e">
        <f t="shared" si="127"/>
        <v>#DIV/0!</v>
      </c>
      <c r="I159" s="57" t="e">
        <f t="shared" si="126"/>
        <v>#DIV/0!</v>
      </c>
      <c r="J159" s="53">
        <f>SUMIFS(TOIMINTA!$D$3:$D$624, TOIMINTA!$AM$3:$AM$624,"f)*",TOIMINTA!$C$3:$C$624,"Ei osallistujia")</f>
        <v>0</v>
      </c>
      <c r="K159" s="57" t="e">
        <f t="shared" si="128"/>
        <v>#DIV/0!</v>
      </c>
      <c r="L159" s="53">
        <f>SUMIFS(TOIMINTA!$D$3:$D$624, TOIMINTA!$AM$3:$AM$624,"f)*",TOIMINTA!$C$3:$C$624,"Peruttu")</f>
        <v>0</v>
      </c>
      <c r="M159" s="57" t="e">
        <f t="shared" si="129"/>
        <v>#DIV/0!</v>
      </c>
      <c r="N159" s="53">
        <f>SUMIFS(TOIMINTA!$S$3:$S$624, TOIMINTA!$AM$3:$AM$624,"f)*",TOIMINTA!$C$3:$C$624,"Toteutunut")</f>
        <v>0</v>
      </c>
      <c r="O159" s="53">
        <f>SUMIFS(TOIMINTA!$T$3:$T$624, TOIMINTA!$AM$3:$AM$624,"f)*",TOIMINTA!$C$3:$C$624,"Toteutunut")</f>
        <v>0</v>
      </c>
      <c r="P159" s="4">
        <f t="shared" si="130"/>
        <v>0</v>
      </c>
      <c r="Q159" s="15">
        <f>SUMIFS(TOIMINTA!$U$3:$U$624, TOIMINTA!$AM$3:$AM$624,"f)*",TOIMINTA!$C$3:$C$624,"Toteutunut")</f>
        <v>0</v>
      </c>
      <c r="R159" s="15">
        <f>SUMIFS(TOIMINTA!$V$3:$V$624, TOIMINTA!$AM$3:$AM$624,"f)*",TOIMINTA!$C$3:$C$624,"Toteutunut")</f>
        <v>0</v>
      </c>
      <c r="S159" s="15">
        <f>SUMIFS(TOIMINTA!$X$3:$X$624, TOIMINTA!$AM$3:$AM$624,"f)*",TOIMINTA!$C$3:$C$624,"Toteutunut")</f>
        <v>0</v>
      </c>
      <c r="T159" s="4">
        <f t="shared" si="131"/>
        <v>0</v>
      </c>
      <c r="U159" s="9" t="str">
        <f t="shared" si="99"/>
        <v>f)</v>
      </c>
    </row>
    <row r="160" spans="1:21" x14ac:dyDescent="0.3">
      <c r="A160" s="190" t="str">
        <f>Muuttujat!C56</f>
        <v>g)</v>
      </c>
      <c r="B160" s="4">
        <f>SUMIFS(TOIMINTA!$D$3:$D$624, TOIMINTA!$AM$3:$AM$624,"g)*",TOIMINTA!$C$3:$C$624,"Toteutunut")</f>
        <v>0</v>
      </c>
      <c r="C160" s="15">
        <f t="shared" si="119"/>
        <v>0</v>
      </c>
      <c r="D160" s="15">
        <f>SUMIFS(TOIMINTA!$W$3:$W$624, TOIMINTA!$AM$3:$AM$624,"g)*",TOIMINTA!$C$3:$C$624,"Toteutunut")</f>
        <v>0</v>
      </c>
      <c r="E160" s="15">
        <f>SUMIFS(TOIMINTA!$Y$3:$Y$624, TOIMINTA!$AM$3:$AM$624,"g)*",TOIMINTA!$C$3:$C$624,"Toteutunut")</f>
        <v>0</v>
      </c>
      <c r="F160" s="15">
        <f>SUMIFS(TOIMINTA!$Z$3:$Z$624, TOIMINTA!$AM$3:$AM$624,"g)*",TOIMINTA!$C$3:$C$624,"Toteutunut")</f>
        <v>0</v>
      </c>
      <c r="G160" s="15">
        <f>SUMIFS(TOIMINTA!$AA$3:$AA$624, TOIMINTA!$AM$3:$AM$624,"g)*",TOIMINTA!$C$3:$C$624,"Toteutunut")</f>
        <v>0</v>
      </c>
      <c r="H160" s="5" t="e">
        <f t="shared" si="127"/>
        <v>#DIV/0!</v>
      </c>
      <c r="I160" s="57" t="e">
        <f t="shared" si="126"/>
        <v>#DIV/0!</v>
      </c>
      <c r="J160" s="53">
        <f>SUMIFS(TOIMINTA!$D$3:$D$624, TOIMINTA!$AM$3:$AM$624,"g)*",TOIMINTA!$C$3:$C$624,"Ei osallistujia")</f>
        <v>0</v>
      </c>
      <c r="K160" s="57" t="e">
        <f t="shared" si="128"/>
        <v>#DIV/0!</v>
      </c>
      <c r="L160" s="53">
        <f>SUMIFS(TOIMINTA!$D$3:$D$624, TOIMINTA!$AM$3:$AM$624,"g)*",TOIMINTA!$C$3:$C$624,"Peruttu")</f>
        <v>0</v>
      </c>
      <c r="M160" s="57" t="e">
        <f t="shared" si="129"/>
        <v>#DIV/0!</v>
      </c>
      <c r="N160" s="53">
        <f>SUMIFS(TOIMINTA!$S$3:$S$624, TOIMINTA!$AM$3:$AM$624,"g)*",TOIMINTA!$C$3:$C$624,"Toteutunut")</f>
        <v>0</v>
      </c>
      <c r="O160" s="53">
        <f>SUMIFS(TOIMINTA!$T$3:$T$624, TOIMINTA!$AM$3:$AM$624,"g)*",TOIMINTA!$C$3:$C$624,"Toteutunut")</f>
        <v>0</v>
      </c>
      <c r="P160" s="4">
        <f t="shared" si="130"/>
        <v>0</v>
      </c>
      <c r="Q160" s="15">
        <f>SUMIFS(TOIMINTA!$U$3:$U$624, TOIMINTA!$AM$3:$AM$624,"g)*",TOIMINTA!$C$3:$C$624,"Toteutunut")</f>
        <v>0</v>
      </c>
      <c r="R160" s="15">
        <f>SUMIFS(TOIMINTA!$V$3:$V$624, TOIMINTA!$AM$3:$AM$624,"g)*",TOIMINTA!$C$3:$C$624,"Toteutunut")</f>
        <v>0</v>
      </c>
      <c r="S160" s="15">
        <f>SUMIFS(TOIMINTA!$X$3:$X$624, TOIMINTA!$AM$3:$AM$624,"g)*",TOIMINTA!$C$3:$C$624,"Toteutunut")</f>
        <v>0</v>
      </c>
      <c r="T160" s="4">
        <f t="shared" si="131"/>
        <v>0</v>
      </c>
      <c r="U160" s="9" t="str">
        <f t="shared" si="99"/>
        <v>g)</v>
      </c>
    </row>
    <row r="161" spans="1:21" x14ac:dyDescent="0.3">
      <c r="A161" s="190" t="str">
        <f>Muuttujat!C57</f>
        <v>h)</v>
      </c>
      <c r="B161" s="4">
        <f>SUMIFS(TOIMINTA!$D$3:$D$624, TOIMINTA!$AM$3:$AM$624,"h)*",TOIMINTA!$C$3:$C$624,"Toteutunut")</f>
        <v>0</v>
      </c>
      <c r="C161" s="15">
        <f t="shared" si="119"/>
        <v>0</v>
      </c>
      <c r="D161" s="15">
        <f>SUMIFS(TOIMINTA!$W$3:$W$624, TOIMINTA!$AM$3:$AM$624,"h)*",TOIMINTA!$C$3:$C$624,"Toteutunut")</f>
        <v>0</v>
      </c>
      <c r="E161" s="15">
        <f>SUMIFS(TOIMINTA!$Y$3:$Y$624, TOIMINTA!$AM$3:$AM$624,"h)*",TOIMINTA!$C$3:$C$624,"Toteutunut")</f>
        <v>0</v>
      </c>
      <c r="F161" s="15">
        <f>SUMIFS(TOIMINTA!$Z$3:$Z$624, TOIMINTA!$AM$3:$AM$624,"h)*",TOIMINTA!$C$3:$C$624,"Toteutunut")</f>
        <v>0</v>
      </c>
      <c r="G161" s="15">
        <f>SUMIFS(TOIMINTA!$AA$3:$AA$624, TOIMINTA!$AM$3:$AM$624,"h)*",TOIMINTA!$C$3:$C$624,"Toteutunut")</f>
        <v>0</v>
      </c>
      <c r="H161" s="5" t="e">
        <f t="shared" si="127"/>
        <v>#DIV/0!</v>
      </c>
      <c r="I161" s="57" t="e">
        <f t="shared" si="126"/>
        <v>#DIV/0!</v>
      </c>
      <c r="J161" s="53">
        <f>SUMIFS(TOIMINTA!$D$3:$D$624, TOIMINTA!$AM$3:$AM$624,"h)*",TOIMINTA!$C$3:$C$624,"Ei osallistujia")</f>
        <v>0</v>
      </c>
      <c r="K161" s="57" t="e">
        <f t="shared" si="128"/>
        <v>#DIV/0!</v>
      </c>
      <c r="L161" s="53">
        <f>SUMIFS(TOIMINTA!$D$3:$D$624, TOIMINTA!$AM$3:$AM$624,"h)*",TOIMINTA!$C$3:$C$624,"Peruttu")</f>
        <v>0</v>
      </c>
      <c r="M161" s="57" t="e">
        <f t="shared" si="129"/>
        <v>#DIV/0!</v>
      </c>
      <c r="N161" s="53">
        <f>SUMIFS(TOIMINTA!$S$3:$S$624, TOIMINTA!$AM$3:$AM$624,"h)*",TOIMINTA!$C$3:$C$624,"Toteutunut")</f>
        <v>0</v>
      </c>
      <c r="O161" s="53">
        <f>SUMIFS(TOIMINTA!$T$3:$T$624, TOIMINTA!$AM$3:$AM$624,"h)*",TOIMINTA!$C$3:$C$624,"Toteutunut")</f>
        <v>0</v>
      </c>
      <c r="P161" s="4">
        <f t="shared" si="130"/>
        <v>0</v>
      </c>
      <c r="Q161" s="15">
        <f>SUMIFS(TOIMINTA!$U$3:$U$624, TOIMINTA!$AM$3:$AM$624,"h)*",TOIMINTA!$C$3:$C$624,"Toteutunut")</f>
        <v>0</v>
      </c>
      <c r="R161" s="15">
        <f>SUMIFS(TOIMINTA!$V$3:$V$624, TOIMINTA!$AM$3:$AM$624,"h)*",TOIMINTA!$C$3:$C$624,"Toteutunut")</f>
        <v>0</v>
      </c>
      <c r="S161" s="15">
        <f>SUMIFS(TOIMINTA!$X$3:$X$624, TOIMINTA!$AM$3:$AM$624,"h)*",TOIMINTA!$C$3:$C$624,"Toteutunut")</f>
        <v>0</v>
      </c>
      <c r="T161" s="4">
        <f t="shared" si="131"/>
        <v>0</v>
      </c>
      <c r="U161" s="9" t="str">
        <f t="shared" si="99"/>
        <v>h)</v>
      </c>
    </row>
    <row r="162" spans="1:21" x14ac:dyDescent="0.3">
      <c r="A162" s="190" t="str">
        <f>Muuttujat!C58</f>
        <v>i)</v>
      </c>
      <c r="B162" s="4">
        <f>SUMIFS(TOIMINTA!$D$3:$D$624, TOIMINTA!$AM$3:$AM$624,"i)*",TOIMINTA!$C$3:$C$624,"Toteutunut")</f>
        <v>0</v>
      </c>
      <c r="C162" s="15">
        <f t="shared" si="119"/>
        <v>0</v>
      </c>
      <c r="D162" s="15">
        <f>SUMIFS(TOIMINTA!$W$3:$W$624, TOIMINTA!$AM$3:$AM$624,"i)*",TOIMINTA!$C$3:$C$624,"Toteutunut")</f>
        <v>0</v>
      </c>
      <c r="E162" s="15">
        <f>SUMIFS(TOIMINTA!$Y$3:$Y$624, TOIMINTA!$AM$3:$AM$624,"i)*",TOIMINTA!$C$3:$C$624,"Toteutunut")</f>
        <v>0</v>
      </c>
      <c r="F162" s="15">
        <f>SUMIFS(TOIMINTA!$Z$3:$Z$624, TOIMINTA!$AM$3:$AM$624,"i)*",TOIMINTA!$C$3:$C$624,"Toteutunut")</f>
        <v>0</v>
      </c>
      <c r="G162" s="15">
        <f>SUMIFS(TOIMINTA!$AA$3:$AA$624, TOIMINTA!$AM$3:$AM$624,"i)*",TOIMINTA!$C$3:$C$624,"Toteutunut")</f>
        <v>0</v>
      </c>
      <c r="H162" s="5" t="e">
        <f t="shared" si="127"/>
        <v>#DIV/0!</v>
      </c>
      <c r="I162" s="57" t="e">
        <f t="shared" si="126"/>
        <v>#DIV/0!</v>
      </c>
      <c r="J162" s="53">
        <f>SUMIFS(TOIMINTA!$D$3:$D$624, TOIMINTA!$AM$3:$AM$624,"i)*",TOIMINTA!$C$3:$C$624,"Ei osallistujia")</f>
        <v>0</v>
      </c>
      <c r="K162" s="57" t="e">
        <f t="shared" si="128"/>
        <v>#DIV/0!</v>
      </c>
      <c r="L162" s="53">
        <f>SUMIFS(TOIMINTA!$D$3:$D$624, TOIMINTA!$AM$3:$AM$624,"i)*",TOIMINTA!$C$3:$C$624,"Peruttu")</f>
        <v>0</v>
      </c>
      <c r="M162" s="57" t="e">
        <f t="shared" si="129"/>
        <v>#DIV/0!</v>
      </c>
      <c r="N162" s="53">
        <f>SUMIFS(TOIMINTA!$S$3:$S$624, TOIMINTA!$AM$3:$AM$624,"i)*",TOIMINTA!$C$3:$C$624,"Toteutunut")</f>
        <v>0</v>
      </c>
      <c r="O162" s="53">
        <f>SUMIFS(TOIMINTA!$T$3:$T$624, TOIMINTA!$AM$3:$AM$624,"i)*",TOIMINTA!$C$3:$C$624,"Toteutunut")</f>
        <v>0</v>
      </c>
      <c r="P162" s="4">
        <f t="shared" si="130"/>
        <v>0</v>
      </c>
      <c r="Q162" s="15">
        <f>SUMIFS(TOIMINTA!$U$3:$U$624, TOIMINTA!$AM$3:$AM$624,"i)*",TOIMINTA!$C$3:$C$624,"Toteutunut")</f>
        <v>0</v>
      </c>
      <c r="R162" s="15">
        <f>SUMIFS(TOIMINTA!$V$3:$V$624, TOIMINTA!$AM$3:$AM$624,"i)*",TOIMINTA!$C$3:$C$624,"Toteutunut")</f>
        <v>0</v>
      </c>
      <c r="S162" s="15">
        <f>SUMIFS(TOIMINTA!$X$3:$X$624, TOIMINTA!$AM$3:$AM$624,"i)*",TOIMINTA!$C$3:$C$624,"Toteutunut")</f>
        <v>0</v>
      </c>
      <c r="T162" s="4">
        <f t="shared" si="131"/>
        <v>0</v>
      </c>
      <c r="U162" s="9" t="str">
        <f t="shared" si="99"/>
        <v>i)</v>
      </c>
    </row>
    <row r="163" spans="1:21" x14ac:dyDescent="0.3">
      <c r="A163" s="190" t="str">
        <f>Muuttujat!C59</f>
        <v>j)</v>
      </c>
      <c r="B163" s="4">
        <f>SUMIFS(TOIMINTA!$D$3:$D$624, TOIMINTA!$AM$3:$AM$624,"j)*",TOIMINTA!$C$3:$C$624,"Toteutunut")</f>
        <v>0</v>
      </c>
      <c r="C163" s="15">
        <f t="shared" si="119"/>
        <v>0</v>
      </c>
      <c r="D163" s="15">
        <f>SUMIFS(TOIMINTA!$W$3:$W$624, TOIMINTA!$AM$3:$AM$624,"j)*",TOIMINTA!$C$3:$C$624,"Toteutunut")</f>
        <v>0</v>
      </c>
      <c r="E163" s="15">
        <f>SUMIFS(TOIMINTA!$Y$3:$Y$624, TOIMINTA!$AM$3:$AM$624,"j)*",TOIMINTA!$C$3:$C$624,"Toteutunut")</f>
        <v>0</v>
      </c>
      <c r="F163" s="15">
        <f>SUMIFS(TOIMINTA!$Z$3:$Z$624, TOIMINTA!$AM$3:$AM$624,"j)*",TOIMINTA!$C$3:$C$624,"Toteutunut")</f>
        <v>0</v>
      </c>
      <c r="G163" s="15">
        <f>SUMIFS(TOIMINTA!$AA$3:$AA$624, TOIMINTA!$AM$3:$AM$624,"j)*",TOIMINTA!$C$3:$C$624,"Toteutunut")</f>
        <v>0</v>
      </c>
      <c r="H163" s="5" t="e">
        <f t="shared" si="127"/>
        <v>#DIV/0!</v>
      </c>
      <c r="I163" s="57" t="e">
        <f t="shared" si="126"/>
        <v>#DIV/0!</v>
      </c>
      <c r="J163" s="53">
        <f>SUMIFS(TOIMINTA!$D$3:$D$624, TOIMINTA!$AM$3:$AM$624,"j)*",TOIMINTA!$C$3:$C$624,"Ei osallistujia")</f>
        <v>0</v>
      </c>
      <c r="K163" s="57" t="e">
        <f t="shared" si="128"/>
        <v>#DIV/0!</v>
      </c>
      <c r="L163" s="53">
        <f>SUMIFS(TOIMINTA!$D$3:$D$624, TOIMINTA!$AM$3:$AM$624,"j)*",TOIMINTA!$C$3:$C$624,"Peruttu")</f>
        <v>0</v>
      </c>
      <c r="M163" s="57" t="e">
        <f t="shared" si="129"/>
        <v>#DIV/0!</v>
      </c>
      <c r="N163" s="53">
        <f>SUMIFS(TOIMINTA!$S$3:$S$624, TOIMINTA!$AM$3:$AM$624,"j)*",TOIMINTA!$C$3:$C$624,"Toteutunut")</f>
        <v>0</v>
      </c>
      <c r="O163" s="53">
        <f>SUMIFS(TOIMINTA!$T$3:$T$624, TOIMINTA!$AM$3:$AM$624,"j)*",TOIMINTA!$C$3:$C$624,"Toteutunut")</f>
        <v>0</v>
      </c>
      <c r="P163" s="4">
        <f t="shared" si="130"/>
        <v>0</v>
      </c>
      <c r="Q163" s="15">
        <f>SUMIFS(TOIMINTA!$U$3:$U$624, TOIMINTA!$AM$3:$AM$624,"j)*",TOIMINTA!$C$3:$C$624,"Toteutunut")</f>
        <v>0</v>
      </c>
      <c r="R163" s="15">
        <f>SUMIFS(TOIMINTA!$V$3:$V$624, TOIMINTA!$AM$3:$AM$624,"j)*",TOIMINTA!$C$3:$C$624,"Toteutunut")</f>
        <v>0</v>
      </c>
      <c r="S163" s="15">
        <f>SUMIFS(TOIMINTA!$X$3:$X$624, TOIMINTA!$AM$3:$AM$624,"j)*",TOIMINTA!$C$3:$C$624,"Toteutunut")</f>
        <v>0</v>
      </c>
      <c r="T163" s="4">
        <f t="shared" si="131"/>
        <v>0</v>
      </c>
      <c r="U163" s="9" t="str">
        <f t="shared" si="99"/>
        <v>j)</v>
      </c>
    </row>
    <row r="164" spans="1:21" x14ac:dyDescent="0.3">
      <c r="A164" s="190"/>
      <c r="B164" s="324" t="str">
        <f>Muuttujat!D48</f>
        <v>Oma tarkistuslista 4</v>
      </c>
      <c r="G164"/>
      <c r="H164"/>
      <c r="U164" s="9">
        <f t="shared" si="99"/>
        <v>0</v>
      </c>
    </row>
    <row r="165" spans="1:21" x14ac:dyDescent="0.3">
      <c r="A165" s="190" t="str">
        <f>Muuttujat!D50</f>
        <v>a)</v>
      </c>
      <c r="B165" s="4">
        <f>SUMIFS(TOIMINTA!$D$3:$D$624, TOIMINTA!$AN$3:$AN$624,"a)*",TOIMINTA!$C$3:$C$624,"Toteutunut")</f>
        <v>0</v>
      </c>
      <c r="C165" s="15">
        <f t="shared" si="119"/>
        <v>0</v>
      </c>
      <c r="D165" s="15">
        <f>SUMIFS(TOIMINTA!$W$3:$W$624, TOIMINTA!$AN$3:$AN$624,"a)*",TOIMINTA!$C$3:$C$624,"Toteutunut")</f>
        <v>0</v>
      </c>
      <c r="E165" s="15">
        <f>SUMIFS(TOIMINTA!$Y$3:$Y$624, TOIMINTA!$AN$3:$AN$624,"a)*",TOIMINTA!$C$3:$C$624,"Toteutunut")</f>
        <v>0</v>
      </c>
      <c r="F165" s="15">
        <f>SUMIFS(TOIMINTA!$Z$3:$Z$624, TOIMINTA!$AN$3:$AN$624,"a)*",TOIMINTA!$C$3:$C$624,"Toteutunut")</f>
        <v>0</v>
      </c>
      <c r="G165" s="15">
        <f>SUMIFS(TOIMINTA!$AA$3:$AA$624, TOIMINTA!$AN$3:$AN$624,"a)*",TOIMINTA!$C$3:$C$624,"Toteutunut")</f>
        <v>0</v>
      </c>
      <c r="H165" s="5" t="e">
        <f>B165/$B$2</f>
        <v>#DIV/0!</v>
      </c>
      <c r="I165" s="57" t="e">
        <f t="shared" ref="I165:I174" si="132">B165/($B$2+$J$2+$L$2)</f>
        <v>#DIV/0!</v>
      </c>
      <c r="J165" s="53">
        <f>SUMIFS(TOIMINTA!$D$3:$D$624, TOIMINTA!$AN$3:$AN$624,"a)*",TOIMINTA!$C$3:$C$624,"Ei osallistujia")</f>
        <v>0</v>
      </c>
      <c r="K165" s="57" t="e">
        <f>J165/($B$2+$J$2+$L$2)</f>
        <v>#DIV/0!</v>
      </c>
      <c r="L165" s="53">
        <f>SUMIFS(TOIMINTA!$D$3:$D$624, TOIMINTA!$AN$3:$AN$624,"a)*",TOIMINTA!$C$3:$C$624,"Peruttu")</f>
        <v>0</v>
      </c>
      <c r="M165" s="57" t="e">
        <f>L165/($B$2+$JE$2+$L$2)</f>
        <v>#DIV/0!</v>
      </c>
      <c r="N165" s="53">
        <f>SUMIFS(TOIMINTA!$S$3:$S$624, TOIMINTA!$AN$3:$AN$624,"a)*",TOIMINTA!$C$3:$C$624,"Toteutunut")</f>
        <v>0</v>
      </c>
      <c r="O165" s="53">
        <f>SUMIFS(TOIMINTA!$T$3:$T$624, TOIMINTA!$AN$3:$AN$624,"a)*",TOIMINTA!$C$3:$C$624,"Toteutunut")</f>
        <v>0</v>
      </c>
      <c r="P165" s="4">
        <f>IF(N165=0,0,N165/O165)</f>
        <v>0</v>
      </c>
      <c r="Q165" s="15">
        <f>SUMIFS(TOIMINTA!$U$3:$U$624, TOIMINTA!$AN$3:$AN$624,"a)*",TOIMINTA!$C$3:$C$624,"Toteutunut")</f>
        <v>0</v>
      </c>
      <c r="R165" s="15">
        <f>SUMIFS(TOIMINTA!$V$3:$V$624, TOIMINTA!$AN$3:$AN$624,"a)*",TOIMINTA!$C$3:$C$624,"Toteutunut")</f>
        <v>0</v>
      </c>
      <c r="S165" s="15">
        <f>SUMIFS(TOIMINTA!$X$3:$X$624, TOIMINTA!$AN$3:$AN$624,"a)*",TOIMINTA!$C$3:$C$624,"Toteutunut")</f>
        <v>0</v>
      </c>
      <c r="T165" s="4">
        <f>IF(S165=0,0,S165/B165)</f>
        <v>0</v>
      </c>
      <c r="U165" s="9" t="str">
        <f t="shared" si="99"/>
        <v>a)</v>
      </c>
    </row>
    <row r="166" spans="1:21" x14ac:dyDescent="0.3">
      <c r="A166" s="190" t="str">
        <f>Muuttujat!D51</f>
        <v>b)</v>
      </c>
      <c r="B166" s="4">
        <f>SUMIFS(TOIMINTA!$D$3:$D$624, TOIMINTA!$AN$3:$AN$624,"b)*",TOIMINTA!$C$3:$C$624,"Toteutunut")</f>
        <v>0</v>
      </c>
      <c r="C166" s="15">
        <f t="shared" si="119"/>
        <v>0</v>
      </c>
      <c r="D166" s="15">
        <f>SUMIFS(TOIMINTA!$W$3:$W$624, TOIMINTA!$AN$3:$AN$624,"b)*",TOIMINTA!$C$3:$C$624,"Toteutunut")</f>
        <v>0</v>
      </c>
      <c r="E166" s="15">
        <f>SUMIFS(TOIMINTA!$Y$3:$Y$624, TOIMINTA!$AN$3:$AN$624,"b)*",TOIMINTA!$C$3:$C$624,"Toteutunut")</f>
        <v>0</v>
      </c>
      <c r="F166" s="15">
        <f>SUMIFS(TOIMINTA!$Z$3:$Z$624, TOIMINTA!$AN$3:$AN$624,"b)*",TOIMINTA!$C$3:$C$624,"Toteutunut")</f>
        <v>0</v>
      </c>
      <c r="G166" s="15">
        <f>SUMIFS(TOIMINTA!$AA$3:$AA$624, TOIMINTA!$AN$3:$AN$624,"b)*",TOIMINTA!$C$3:$C$624,"Toteutunut")</f>
        <v>0</v>
      </c>
      <c r="H166" s="5" t="e">
        <f t="shared" ref="H166:H174" si="133">B166/$B$2</f>
        <v>#DIV/0!</v>
      </c>
      <c r="I166" s="57" t="e">
        <f t="shared" si="132"/>
        <v>#DIV/0!</v>
      </c>
      <c r="J166" s="53">
        <f>SUMIFS(TOIMINTA!$D$3:$D$624, TOIMINTA!$AN$3:$AN$624,"b)*",TOIMINTA!$C$3:$C$624,"Ei osallistujia")</f>
        <v>0</v>
      </c>
      <c r="K166" s="57" t="e">
        <f t="shared" ref="K166:K174" si="134">J166/($B$2+$J$2+$L$2)</f>
        <v>#DIV/0!</v>
      </c>
      <c r="L166" s="53">
        <f>SUMIFS(TOIMINTA!$D$3:$D$624, TOIMINTA!$AN$3:$AN$624,"b)*",TOIMINTA!$C$3:$C$624,"Peruttu")</f>
        <v>0</v>
      </c>
      <c r="M166" s="57" t="e">
        <f t="shared" ref="M166:M174" si="135">L166/($B$2+$JE$2+$L$2)</f>
        <v>#DIV/0!</v>
      </c>
      <c r="N166" s="53">
        <f>SUMIFS(TOIMINTA!$S$3:$S$624, TOIMINTA!$AN$3:$AN$624,"b)*",TOIMINTA!$C$3:$C$624,"Toteutunut")</f>
        <v>0</v>
      </c>
      <c r="O166" s="53">
        <f>SUMIFS(TOIMINTA!$T$3:$T$624, TOIMINTA!$AN$3:$AN$624,"b)*",TOIMINTA!$C$3:$C$624,"Toteutunut")</f>
        <v>0</v>
      </c>
      <c r="P166" s="4">
        <f t="shared" ref="P166:P174" si="136">IF(N166=0,0,N166/O166)</f>
        <v>0</v>
      </c>
      <c r="Q166" s="15">
        <f>SUMIFS(TOIMINTA!$U$3:$U$624, TOIMINTA!$AN$3:$AN$624,"b)*",TOIMINTA!$C$3:$C$624,"Toteutunut")</f>
        <v>0</v>
      </c>
      <c r="R166" s="15">
        <f>SUMIFS(TOIMINTA!$V$3:$V$624, TOIMINTA!$AN$3:$AN$624,"b)*",TOIMINTA!$C$3:$C$624,"Toteutunut")</f>
        <v>0</v>
      </c>
      <c r="S166" s="15">
        <f>SUMIFS(TOIMINTA!$X$3:$X$624, TOIMINTA!$AN$3:$AN$624,"b)*",TOIMINTA!$C$3:$C$624,"Toteutunut")</f>
        <v>0</v>
      </c>
      <c r="T166" s="4">
        <f t="shared" ref="T166:T174" si="137">IF(S166=0,0,S166/B166)</f>
        <v>0</v>
      </c>
      <c r="U166" s="9" t="str">
        <f t="shared" si="99"/>
        <v>b)</v>
      </c>
    </row>
    <row r="167" spans="1:21" x14ac:dyDescent="0.3">
      <c r="A167" s="190" t="str">
        <f>Muuttujat!D52</f>
        <v>c)</v>
      </c>
      <c r="B167" s="4">
        <f>SUMIFS(TOIMINTA!$D$3:$D$624, TOIMINTA!$AN$3:$AN$624,"c)*",TOIMINTA!$C$3:$C$624,"Toteutunut")</f>
        <v>0</v>
      </c>
      <c r="C167" s="15">
        <f t="shared" si="119"/>
        <v>0</v>
      </c>
      <c r="D167" s="15">
        <f>SUMIFS(TOIMINTA!$W$3:$W$624, TOIMINTA!$AN$3:$AN$624,"c)*",TOIMINTA!$C$3:$C$624,"Toteutunut")</f>
        <v>0</v>
      </c>
      <c r="E167" s="15">
        <f>SUMIFS(TOIMINTA!$Y$3:$Y$624, TOIMINTA!$AN$3:$AN$624,"c)*",TOIMINTA!$C$3:$C$624,"Toteutunut")</f>
        <v>0</v>
      </c>
      <c r="F167" s="15">
        <f>SUMIFS(TOIMINTA!$Z$3:$Z$624, TOIMINTA!$AN$3:$AN$624,"c)*",TOIMINTA!$C$3:$C$624,"Toteutunut")</f>
        <v>0</v>
      </c>
      <c r="G167" s="15">
        <f>SUMIFS(TOIMINTA!$AA$3:$AA$624, TOIMINTA!$AN$3:$AN$624,"c)*",TOIMINTA!$C$3:$C$624,"Toteutunut")</f>
        <v>0</v>
      </c>
      <c r="H167" s="5" t="e">
        <f t="shared" si="133"/>
        <v>#DIV/0!</v>
      </c>
      <c r="I167" s="57" t="e">
        <f t="shared" si="132"/>
        <v>#DIV/0!</v>
      </c>
      <c r="J167" s="53">
        <f>SUMIFS(TOIMINTA!$D$3:$D$624, TOIMINTA!$AN$3:$AN$624,"c)*",TOIMINTA!$C$3:$C$624,"Ei osallistujia")</f>
        <v>0</v>
      </c>
      <c r="K167" s="57" t="e">
        <f t="shared" si="134"/>
        <v>#DIV/0!</v>
      </c>
      <c r="L167" s="53">
        <f>SUMIFS(TOIMINTA!$D$3:$D$624, TOIMINTA!$AN$3:$AN$624,"c)*",TOIMINTA!$C$3:$C$624,"Peruttu")</f>
        <v>0</v>
      </c>
      <c r="M167" s="57" t="e">
        <f t="shared" si="135"/>
        <v>#DIV/0!</v>
      </c>
      <c r="N167" s="53">
        <f>SUMIFS(TOIMINTA!$S$3:$S$624, TOIMINTA!$AN$3:$AN$624,"c)*",TOIMINTA!$C$3:$C$624,"Toteutunut")</f>
        <v>0</v>
      </c>
      <c r="O167" s="53">
        <f>SUMIFS(TOIMINTA!$T$3:$T$624, TOIMINTA!$AN$3:$AN$624,"c)*",TOIMINTA!$C$3:$C$624,"Toteutunut")</f>
        <v>0</v>
      </c>
      <c r="P167" s="4">
        <f t="shared" si="136"/>
        <v>0</v>
      </c>
      <c r="Q167" s="15">
        <f>SUMIFS(TOIMINTA!$U$3:$U$624, TOIMINTA!$AN$3:$AN$624,"c)*",TOIMINTA!$C$3:$C$624,"Toteutunut")</f>
        <v>0</v>
      </c>
      <c r="R167" s="15">
        <f>SUMIFS(TOIMINTA!$V$3:$V$624, TOIMINTA!$AN$3:$AN$624,"c)*",TOIMINTA!$C$3:$C$624,"Toteutunut")</f>
        <v>0</v>
      </c>
      <c r="S167" s="15">
        <f>SUMIFS(TOIMINTA!$X$3:$X$624, TOIMINTA!$AN$3:$AN$624,"c)*",TOIMINTA!$C$3:$C$624,"Toteutunut")</f>
        <v>0</v>
      </c>
      <c r="T167" s="4">
        <f t="shared" si="137"/>
        <v>0</v>
      </c>
      <c r="U167" s="9" t="str">
        <f t="shared" si="99"/>
        <v>c)</v>
      </c>
    </row>
    <row r="168" spans="1:21" x14ac:dyDescent="0.3">
      <c r="A168" s="190" t="str">
        <f>Muuttujat!D53</f>
        <v>d)</v>
      </c>
      <c r="B168" s="4">
        <f>SUMIFS(TOIMINTA!$D$3:$D$624, TOIMINTA!$AN$3:$AN$624,"d)*",TOIMINTA!$C$3:$C$624,"Toteutunut")</f>
        <v>0</v>
      </c>
      <c r="C168" s="15">
        <f t="shared" si="119"/>
        <v>0</v>
      </c>
      <c r="D168" s="15">
        <f>SUMIFS(TOIMINTA!$W$3:$W$624, TOIMINTA!$AN$3:$AN$624,"d)*",TOIMINTA!$C$3:$C$624,"Toteutunut")</f>
        <v>0</v>
      </c>
      <c r="E168" s="15">
        <f>SUMIFS(TOIMINTA!$Y$3:$Y$624, TOIMINTA!$AN$3:$AN$624,"d)*",TOIMINTA!$C$3:$C$624,"Toteutunut")</f>
        <v>0</v>
      </c>
      <c r="F168" s="15">
        <f>SUMIFS(TOIMINTA!$Z$3:$Z$624, TOIMINTA!$AN$3:$AN$624,"d)*",TOIMINTA!$C$3:$C$624,"Toteutunut")</f>
        <v>0</v>
      </c>
      <c r="G168" s="15">
        <f>SUMIFS(TOIMINTA!$AA$3:$AA$624, TOIMINTA!$AN$3:$AN$624,"d)*",TOIMINTA!$C$3:$C$624,"Toteutunut")</f>
        <v>0</v>
      </c>
      <c r="H168" s="5" t="e">
        <f t="shared" si="133"/>
        <v>#DIV/0!</v>
      </c>
      <c r="I168" s="57" t="e">
        <f t="shared" si="132"/>
        <v>#DIV/0!</v>
      </c>
      <c r="J168" s="53">
        <f>SUMIFS(TOIMINTA!$D$3:$D$624, TOIMINTA!$AN$3:$AN$624,"d)*",TOIMINTA!$C$3:$C$624,"Ei osallistujia")</f>
        <v>0</v>
      </c>
      <c r="K168" s="57" t="e">
        <f t="shared" si="134"/>
        <v>#DIV/0!</v>
      </c>
      <c r="L168" s="53">
        <f>SUMIFS(TOIMINTA!$D$3:$D$624, TOIMINTA!$AN$3:$AN$624,"d)*",TOIMINTA!$C$3:$C$624,"Peruttu")</f>
        <v>0</v>
      </c>
      <c r="M168" s="57" t="e">
        <f t="shared" si="135"/>
        <v>#DIV/0!</v>
      </c>
      <c r="N168" s="53">
        <f>SUMIFS(TOIMINTA!$S$3:$S$624, TOIMINTA!$AN$3:$AN$624,"d)*",TOIMINTA!$C$3:$C$624,"Toteutunut")</f>
        <v>0</v>
      </c>
      <c r="O168" s="53">
        <f>SUMIFS(TOIMINTA!$T$3:$T$624, TOIMINTA!$AN$3:$AN$624,"d)*",TOIMINTA!$C$3:$C$624,"Toteutunut")</f>
        <v>0</v>
      </c>
      <c r="P168" s="4">
        <f t="shared" si="136"/>
        <v>0</v>
      </c>
      <c r="Q168" s="15">
        <f>SUMIFS(TOIMINTA!$U$3:$U$624, TOIMINTA!$AN$3:$AN$624,"d)*",TOIMINTA!$C$3:$C$624,"Toteutunut")</f>
        <v>0</v>
      </c>
      <c r="R168" s="15">
        <f>SUMIFS(TOIMINTA!$V$3:$V$624, TOIMINTA!$AN$3:$AN$624,"d)*",TOIMINTA!$C$3:$C$624,"Toteutunut")</f>
        <v>0</v>
      </c>
      <c r="S168" s="15">
        <f>SUMIFS(TOIMINTA!$X$3:$X$624, TOIMINTA!$AN$3:$AN$624,"d)*",TOIMINTA!$C$3:$C$624,"Toteutunut")</f>
        <v>0</v>
      </c>
      <c r="T168" s="4">
        <f t="shared" si="137"/>
        <v>0</v>
      </c>
      <c r="U168" s="9" t="str">
        <f t="shared" si="99"/>
        <v>d)</v>
      </c>
    </row>
    <row r="169" spans="1:21" x14ac:dyDescent="0.3">
      <c r="A169" s="190" t="str">
        <f>Muuttujat!D54</f>
        <v>e)</v>
      </c>
      <c r="B169" s="4">
        <f>SUMIFS(TOIMINTA!$D$3:$D$624, TOIMINTA!$AN$3:$AN$624,"e)*",TOIMINTA!$C$3:$C$624,"Toteutunut")</f>
        <v>0</v>
      </c>
      <c r="C169" s="15">
        <f t="shared" si="119"/>
        <v>0</v>
      </c>
      <c r="D169" s="15">
        <f>SUMIFS(TOIMINTA!$W$3:$W$624, TOIMINTA!$AN$3:$AN$624,"e)*",TOIMINTA!$C$3:$C$624,"Toteutunut")</f>
        <v>0</v>
      </c>
      <c r="E169" s="15">
        <f>SUMIFS(TOIMINTA!$Y$3:$Y$624, TOIMINTA!$AN$3:$AN$624,"e)*",TOIMINTA!$C$3:$C$624,"Toteutunut")</f>
        <v>0</v>
      </c>
      <c r="F169" s="15">
        <f>SUMIFS(TOIMINTA!$Z$3:$Z$624, TOIMINTA!$AN$3:$AN$624,"e)*",TOIMINTA!$C$3:$C$624,"Toteutunut")</f>
        <v>0</v>
      </c>
      <c r="G169" s="15">
        <f>SUMIFS(TOIMINTA!$AA$3:$AA$624, TOIMINTA!$AN$3:$AN$624,"e)*",TOIMINTA!$C$3:$C$624,"Toteutunut")</f>
        <v>0</v>
      </c>
      <c r="H169" s="5" t="e">
        <f t="shared" si="133"/>
        <v>#DIV/0!</v>
      </c>
      <c r="I169" s="57" t="e">
        <f t="shared" si="132"/>
        <v>#DIV/0!</v>
      </c>
      <c r="J169" s="53">
        <f>SUMIFS(TOIMINTA!$D$3:$D$624, TOIMINTA!$AN$3:$AN$624,"e)*",TOIMINTA!$C$3:$C$624,"Ei osallistujia")</f>
        <v>0</v>
      </c>
      <c r="K169" s="57" t="e">
        <f t="shared" si="134"/>
        <v>#DIV/0!</v>
      </c>
      <c r="L169" s="53">
        <f>SUMIFS(TOIMINTA!$D$3:$D$624, TOIMINTA!$AN$3:$AN$624,"e)*",TOIMINTA!$C$3:$C$624,"Peruttu")</f>
        <v>0</v>
      </c>
      <c r="M169" s="57" t="e">
        <f t="shared" si="135"/>
        <v>#DIV/0!</v>
      </c>
      <c r="N169" s="53">
        <f>SUMIFS(TOIMINTA!$S$3:$S$624, TOIMINTA!$AN$3:$AN$624,"e)*",TOIMINTA!$C$3:$C$624,"Toteutunut")</f>
        <v>0</v>
      </c>
      <c r="O169" s="53">
        <f>SUMIFS(TOIMINTA!$T$3:$T$624, TOIMINTA!$AN$3:$AN$624,"e)*",TOIMINTA!$C$3:$C$624,"Toteutunut")</f>
        <v>0</v>
      </c>
      <c r="P169" s="4">
        <f t="shared" si="136"/>
        <v>0</v>
      </c>
      <c r="Q169" s="15">
        <f>SUMIFS(TOIMINTA!$U$3:$U$624, TOIMINTA!$AN$3:$AN$624,"e)*",TOIMINTA!$C$3:$C$624,"Toteutunut")</f>
        <v>0</v>
      </c>
      <c r="R169" s="15">
        <f>SUMIFS(TOIMINTA!$V$3:$V$624, TOIMINTA!$AN$3:$AN$624,"e)*",TOIMINTA!$C$3:$C$624,"Toteutunut")</f>
        <v>0</v>
      </c>
      <c r="S169" s="15">
        <f>SUMIFS(TOIMINTA!$X$3:$X$624, TOIMINTA!$AN$3:$AN$624,"e)*",TOIMINTA!$C$3:$C$624,"Toteutunut")</f>
        <v>0</v>
      </c>
      <c r="T169" s="4">
        <f t="shared" si="137"/>
        <v>0</v>
      </c>
      <c r="U169" s="9" t="str">
        <f t="shared" si="99"/>
        <v>e)</v>
      </c>
    </row>
    <row r="170" spans="1:21" x14ac:dyDescent="0.3">
      <c r="A170" s="190" t="str">
        <f>Muuttujat!D55</f>
        <v>f)</v>
      </c>
      <c r="B170" s="4">
        <f>SUMIFS(TOIMINTA!$D$3:$D$624, TOIMINTA!$AN$3:$AN$624,"f)*",TOIMINTA!$C$3:$C$624,"Toteutunut")</f>
        <v>0</v>
      </c>
      <c r="C170" s="15">
        <f t="shared" si="119"/>
        <v>0</v>
      </c>
      <c r="D170" s="15">
        <f>SUMIFS(TOIMINTA!$W$3:$W$624, TOIMINTA!$AN$3:$AN$624,"f)*",TOIMINTA!$C$3:$C$624,"Toteutunut")</f>
        <v>0</v>
      </c>
      <c r="E170" s="15">
        <f>SUMIFS(TOIMINTA!$Y$3:$Y$624, TOIMINTA!$AN$3:$AN$624,"f)*",TOIMINTA!$C$3:$C$624,"Toteutunut")</f>
        <v>0</v>
      </c>
      <c r="F170" s="15">
        <f>SUMIFS(TOIMINTA!$Z$3:$Z$624, TOIMINTA!$AN$3:$AN$624,"f)*",TOIMINTA!$C$3:$C$624,"Toteutunut")</f>
        <v>0</v>
      </c>
      <c r="G170" s="15">
        <f>SUMIFS(TOIMINTA!$AA$3:$AA$624, TOIMINTA!$AN$3:$AN$624,"f)*",TOIMINTA!$C$3:$C$624,"Toteutunut")</f>
        <v>0</v>
      </c>
      <c r="H170" s="5" t="e">
        <f t="shared" si="133"/>
        <v>#DIV/0!</v>
      </c>
      <c r="I170" s="57" t="e">
        <f t="shared" si="132"/>
        <v>#DIV/0!</v>
      </c>
      <c r="J170" s="53">
        <f>SUMIFS(TOIMINTA!$D$3:$D$624, TOIMINTA!$AN$3:$AN$624,"f)*",TOIMINTA!$C$3:$C$624,"Ei osallistujia")</f>
        <v>0</v>
      </c>
      <c r="K170" s="57" t="e">
        <f t="shared" si="134"/>
        <v>#DIV/0!</v>
      </c>
      <c r="L170" s="53">
        <f>SUMIFS(TOIMINTA!$D$3:$D$624, TOIMINTA!$AN$3:$AN$624,"f)*",TOIMINTA!$C$3:$C$624,"Peruttu")</f>
        <v>0</v>
      </c>
      <c r="M170" s="57" t="e">
        <f t="shared" si="135"/>
        <v>#DIV/0!</v>
      </c>
      <c r="N170" s="53">
        <f>SUMIFS(TOIMINTA!$S$3:$S$624, TOIMINTA!$AN$3:$AN$624,"f)*",TOIMINTA!$C$3:$C$624,"Toteutunut")</f>
        <v>0</v>
      </c>
      <c r="O170" s="53">
        <f>SUMIFS(TOIMINTA!$T$3:$T$624, TOIMINTA!$AN$3:$AN$624,"f)*",TOIMINTA!$C$3:$C$624,"Toteutunut")</f>
        <v>0</v>
      </c>
      <c r="P170" s="4">
        <f t="shared" si="136"/>
        <v>0</v>
      </c>
      <c r="Q170" s="15">
        <f>SUMIFS(TOIMINTA!$U$3:$U$624, TOIMINTA!$AN$3:$AN$624,"f)*",TOIMINTA!$C$3:$C$624,"Toteutunut")</f>
        <v>0</v>
      </c>
      <c r="R170" s="15">
        <f>SUMIFS(TOIMINTA!$V$3:$V$624, TOIMINTA!$AN$3:$AN$624,"f)*",TOIMINTA!$C$3:$C$624,"Toteutunut")</f>
        <v>0</v>
      </c>
      <c r="S170" s="15">
        <f>SUMIFS(TOIMINTA!$X$3:$X$624, TOIMINTA!$AN$3:$AN$624,"f)*",TOIMINTA!$C$3:$C$624,"Toteutunut")</f>
        <v>0</v>
      </c>
      <c r="T170" s="4">
        <f t="shared" si="137"/>
        <v>0</v>
      </c>
      <c r="U170" s="9" t="str">
        <f t="shared" si="99"/>
        <v>f)</v>
      </c>
    </row>
    <row r="171" spans="1:21" x14ac:dyDescent="0.3">
      <c r="A171" s="190" t="str">
        <f>Muuttujat!D56</f>
        <v>g)</v>
      </c>
      <c r="B171" s="4">
        <f>SUMIFS(TOIMINTA!$D$3:$D$624, TOIMINTA!$AN$3:$AN$624,"g)*",TOIMINTA!$C$3:$C$624,"Toteutunut")</f>
        <v>0</v>
      </c>
      <c r="C171" s="15">
        <f t="shared" si="119"/>
        <v>0</v>
      </c>
      <c r="D171" s="15">
        <f>SUMIFS(TOIMINTA!$W$3:$W$624, TOIMINTA!$AN$3:$AN$624,"g)*",TOIMINTA!$C$3:$C$624,"Toteutunut")</f>
        <v>0</v>
      </c>
      <c r="E171" s="15">
        <f>SUMIFS(TOIMINTA!$Y$3:$Y$624, TOIMINTA!$AN$3:$AN$624,"g)*",TOIMINTA!$C$3:$C$624,"Toteutunut")</f>
        <v>0</v>
      </c>
      <c r="F171" s="15">
        <f>SUMIFS(TOIMINTA!$Z$3:$Z$624, TOIMINTA!$AN$3:$AN$624,"g)*",TOIMINTA!$C$3:$C$624,"Toteutunut")</f>
        <v>0</v>
      </c>
      <c r="G171" s="15">
        <f>SUMIFS(TOIMINTA!$AA$3:$AA$624, TOIMINTA!$AN$3:$AN$624,"g)*",TOIMINTA!$C$3:$C$624,"Toteutunut")</f>
        <v>0</v>
      </c>
      <c r="H171" s="5" t="e">
        <f t="shared" si="133"/>
        <v>#DIV/0!</v>
      </c>
      <c r="I171" s="57" t="e">
        <f t="shared" si="132"/>
        <v>#DIV/0!</v>
      </c>
      <c r="J171" s="53">
        <f>SUMIFS(TOIMINTA!$D$3:$D$624, TOIMINTA!$AN$3:$AN$624,"g)*",TOIMINTA!$C$3:$C$624,"Ei osallistujia")</f>
        <v>0</v>
      </c>
      <c r="K171" s="57" t="e">
        <f t="shared" si="134"/>
        <v>#DIV/0!</v>
      </c>
      <c r="L171" s="53">
        <f>SUMIFS(TOIMINTA!$D$3:$D$624, TOIMINTA!$AN$3:$AN$624,"g)*",TOIMINTA!$C$3:$C$624,"Peruttu")</f>
        <v>0</v>
      </c>
      <c r="M171" s="57" t="e">
        <f t="shared" si="135"/>
        <v>#DIV/0!</v>
      </c>
      <c r="N171" s="53">
        <f>SUMIFS(TOIMINTA!$S$3:$S$624, TOIMINTA!$AN$3:$AN$624,"g)*",TOIMINTA!$C$3:$C$624,"Toteutunut")</f>
        <v>0</v>
      </c>
      <c r="O171" s="53">
        <f>SUMIFS(TOIMINTA!$T$3:$T$624, TOIMINTA!$AN$3:$AN$624,"g)*",TOIMINTA!$C$3:$C$624,"Toteutunut")</f>
        <v>0</v>
      </c>
      <c r="P171" s="4">
        <f t="shared" si="136"/>
        <v>0</v>
      </c>
      <c r="Q171" s="15">
        <f>SUMIFS(TOIMINTA!$U$3:$U$624, TOIMINTA!$AN$3:$AN$624,"g)*",TOIMINTA!$C$3:$C$624,"Toteutunut")</f>
        <v>0</v>
      </c>
      <c r="R171" s="15">
        <f>SUMIFS(TOIMINTA!$V$3:$V$624, TOIMINTA!$AN$3:$AN$624,"g)*",TOIMINTA!$C$3:$C$624,"Toteutunut")</f>
        <v>0</v>
      </c>
      <c r="S171" s="15">
        <f>SUMIFS(TOIMINTA!$X$3:$X$624, TOIMINTA!$AN$3:$AN$624,"g)*",TOIMINTA!$C$3:$C$624,"Toteutunut")</f>
        <v>0</v>
      </c>
      <c r="T171" s="4">
        <f t="shared" si="137"/>
        <v>0</v>
      </c>
      <c r="U171" s="9" t="str">
        <f t="shared" ref="U171:U185" si="138">A171</f>
        <v>g)</v>
      </c>
    </row>
    <row r="172" spans="1:21" x14ac:dyDescent="0.3">
      <c r="A172" s="190" t="str">
        <f>Muuttujat!D57</f>
        <v>h)</v>
      </c>
      <c r="B172" s="4">
        <f>SUMIFS(TOIMINTA!$D$3:$D$624, TOIMINTA!$AN$3:$AN$624,"h)*",TOIMINTA!$C$3:$C$624,"Toteutunut")</f>
        <v>0</v>
      </c>
      <c r="C172" s="15">
        <f t="shared" si="119"/>
        <v>0</v>
      </c>
      <c r="D172" s="15">
        <f>SUMIFS(TOIMINTA!$W$3:$W$624, TOIMINTA!$AN$3:$AN$624,"h)*",TOIMINTA!$C$3:$C$624,"Toteutunut")</f>
        <v>0</v>
      </c>
      <c r="E172" s="15">
        <f>SUMIFS(TOIMINTA!$Y$3:$Y$624, TOIMINTA!$AN$3:$AN$624,"h)*",TOIMINTA!$C$3:$C$624,"Toteutunut")</f>
        <v>0</v>
      </c>
      <c r="F172" s="15">
        <f>SUMIFS(TOIMINTA!$Z$3:$Z$624, TOIMINTA!$AN$3:$AN$624,"h)*",TOIMINTA!$C$3:$C$624,"Toteutunut")</f>
        <v>0</v>
      </c>
      <c r="G172" s="15">
        <f>SUMIFS(TOIMINTA!$AA$3:$AA$624, TOIMINTA!$AN$3:$AN$624,"h)*",TOIMINTA!$C$3:$C$624,"Toteutunut")</f>
        <v>0</v>
      </c>
      <c r="H172" s="5" t="e">
        <f t="shared" si="133"/>
        <v>#DIV/0!</v>
      </c>
      <c r="I172" s="57" t="e">
        <f t="shared" si="132"/>
        <v>#DIV/0!</v>
      </c>
      <c r="J172" s="53">
        <f>SUMIFS(TOIMINTA!$D$3:$D$624, TOIMINTA!$AN$3:$AN$624,"h)*",TOIMINTA!$C$3:$C$624,"Ei osallistujia")</f>
        <v>0</v>
      </c>
      <c r="K172" s="57" t="e">
        <f t="shared" si="134"/>
        <v>#DIV/0!</v>
      </c>
      <c r="L172" s="53">
        <f>SUMIFS(TOIMINTA!$D$3:$D$624, TOIMINTA!$AN$3:$AN$624,"h)*",TOIMINTA!$C$3:$C$624,"Peruttu")</f>
        <v>0</v>
      </c>
      <c r="M172" s="57" t="e">
        <f t="shared" si="135"/>
        <v>#DIV/0!</v>
      </c>
      <c r="N172" s="53">
        <f>SUMIFS(TOIMINTA!$S$3:$S$624, TOIMINTA!$AN$3:$AN$624,"h)*",TOIMINTA!$C$3:$C$624,"Toteutunut")</f>
        <v>0</v>
      </c>
      <c r="O172" s="53">
        <f>SUMIFS(TOIMINTA!$T$3:$T$624, TOIMINTA!$AN$3:$AN$624,"h)*",TOIMINTA!$C$3:$C$624,"Toteutunut")</f>
        <v>0</v>
      </c>
      <c r="P172" s="4">
        <f t="shared" si="136"/>
        <v>0</v>
      </c>
      <c r="Q172" s="15">
        <f>SUMIFS(TOIMINTA!$U$3:$U$624, TOIMINTA!$AN$3:$AN$624,"h)*",TOIMINTA!$C$3:$C$624,"Toteutunut")</f>
        <v>0</v>
      </c>
      <c r="R172" s="15">
        <f>SUMIFS(TOIMINTA!$V$3:$V$624, TOIMINTA!$AN$3:$AN$624,"h)*",TOIMINTA!$C$3:$C$624,"Toteutunut")</f>
        <v>0</v>
      </c>
      <c r="S172" s="15">
        <f>SUMIFS(TOIMINTA!$X$3:$X$624, TOIMINTA!$AN$3:$AN$624,"h)*",TOIMINTA!$C$3:$C$624,"Toteutunut")</f>
        <v>0</v>
      </c>
      <c r="T172" s="4">
        <f t="shared" si="137"/>
        <v>0</v>
      </c>
      <c r="U172" s="9" t="str">
        <f t="shared" si="138"/>
        <v>h)</v>
      </c>
    </row>
    <row r="173" spans="1:21" x14ac:dyDescent="0.3">
      <c r="A173" s="190" t="str">
        <f>Muuttujat!D58</f>
        <v>i)</v>
      </c>
      <c r="B173" s="4">
        <f>SUMIFS(TOIMINTA!$D$3:$D$624, TOIMINTA!$AN$3:$AN$624,"i)*",TOIMINTA!$C$3:$C$624,"Toteutunut")</f>
        <v>0</v>
      </c>
      <c r="C173" s="15">
        <f t="shared" si="119"/>
        <v>0</v>
      </c>
      <c r="D173" s="15">
        <f>SUMIFS(TOIMINTA!$W$3:$W$624, TOIMINTA!$AN$3:$AN$624,"i)*",TOIMINTA!$C$3:$C$624,"Toteutunut")</f>
        <v>0</v>
      </c>
      <c r="E173" s="15">
        <f>SUMIFS(TOIMINTA!$Y$3:$Y$624, TOIMINTA!$AN$3:$AN$624,"i)*",TOIMINTA!$C$3:$C$624,"Toteutunut")</f>
        <v>0</v>
      </c>
      <c r="F173" s="15">
        <f>SUMIFS(TOIMINTA!$Z$3:$Z$624, TOIMINTA!$AN$3:$AN$624,"i)*",TOIMINTA!$C$3:$C$624,"Toteutunut")</f>
        <v>0</v>
      </c>
      <c r="G173" s="15">
        <f>SUMIFS(TOIMINTA!$AA$3:$AA$624, TOIMINTA!$AN$3:$AN$624,"i)*",TOIMINTA!$C$3:$C$624,"Toteutunut")</f>
        <v>0</v>
      </c>
      <c r="H173" s="5" t="e">
        <f t="shared" si="133"/>
        <v>#DIV/0!</v>
      </c>
      <c r="I173" s="57" t="e">
        <f t="shared" si="132"/>
        <v>#DIV/0!</v>
      </c>
      <c r="J173" s="53">
        <f>SUMIFS(TOIMINTA!$D$3:$D$624, TOIMINTA!$AN$3:$AN$624,"i)*",TOIMINTA!$C$3:$C$624,"Ei osallistujia")</f>
        <v>0</v>
      </c>
      <c r="K173" s="57" t="e">
        <f t="shared" si="134"/>
        <v>#DIV/0!</v>
      </c>
      <c r="L173" s="53">
        <f>SUMIFS(TOIMINTA!$D$3:$D$624, TOIMINTA!$AN$3:$AN$624,"i)*",TOIMINTA!$C$3:$C$624,"Peruttu")</f>
        <v>0</v>
      </c>
      <c r="M173" s="57" t="e">
        <f t="shared" si="135"/>
        <v>#DIV/0!</v>
      </c>
      <c r="N173" s="53">
        <f>SUMIFS(TOIMINTA!$S$3:$S$624, TOIMINTA!$AN$3:$AN$624,"i)*",TOIMINTA!$C$3:$C$624,"Toteutunut")</f>
        <v>0</v>
      </c>
      <c r="O173" s="53">
        <f>SUMIFS(TOIMINTA!$T$3:$T$624, TOIMINTA!$AN$3:$AN$624,"i)*",TOIMINTA!$C$3:$C$624,"Toteutunut")</f>
        <v>0</v>
      </c>
      <c r="P173" s="4">
        <f t="shared" si="136"/>
        <v>0</v>
      </c>
      <c r="Q173" s="15">
        <f>SUMIFS(TOIMINTA!$U$3:$U$624, TOIMINTA!$AN$3:$AN$624,"i)*",TOIMINTA!$C$3:$C$624,"Toteutunut")</f>
        <v>0</v>
      </c>
      <c r="R173" s="15">
        <f>SUMIFS(TOIMINTA!$V$3:$V$624, TOIMINTA!$AN$3:$AN$624,"i)*",TOIMINTA!$C$3:$C$624,"Toteutunut")</f>
        <v>0</v>
      </c>
      <c r="S173" s="15">
        <f>SUMIFS(TOIMINTA!$X$3:$X$624, TOIMINTA!$AN$3:$AN$624,"i)*",TOIMINTA!$C$3:$C$624,"Toteutunut")</f>
        <v>0</v>
      </c>
      <c r="T173" s="4">
        <f t="shared" si="137"/>
        <v>0</v>
      </c>
      <c r="U173" s="9" t="str">
        <f t="shared" si="138"/>
        <v>i)</v>
      </c>
    </row>
    <row r="174" spans="1:21" x14ac:dyDescent="0.3">
      <c r="A174" s="190" t="str">
        <f>Muuttujat!D59</f>
        <v>j)</v>
      </c>
      <c r="B174" s="4">
        <f>SUMIFS(TOIMINTA!$D$3:$D$624, TOIMINTA!$AN$3:$AN$624,"j)*",TOIMINTA!$C$3:$C$624,"Toteutunut")</f>
        <v>0</v>
      </c>
      <c r="C174" s="15">
        <f t="shared" si="119"/>
        <v>0</v>
      </c>
      <c r="D174" s="15">
        <f>SUMIFS(TOIMINTA!$W$3:$W$624, TOIMINTA!$AN$3:$AN$624,"j)*",TOIMINTA!$C$3:$C$624,"Toteutunut")</f>
        <v>0</v>
      </c>
      <c r="E174" s="15">
        <f>SUMIFS(TOIMINTA!$Y$3:$Y$624, TOIMINTA!$AN$3:$AN$624,"j)*",TOIMINTA!$C$3:$C$624,"Toteutunut")</f>
        <v>0</v>
      </c>
      <c r="F174" s="15">
        <f>SUMIFS(TOIMINTA!$Z$3:$Z$624, TOIMINTA!$AN$3:$AN$624,"j)*",TOIMINTA!$C$3:$C$624,"Toteutunut")</f>
        <v>0</v>
      </c>
      <c r="G174" s="15">
        <f>SUMIFS(TOIMINTA!$AA$3:$AA$624, TOIMINTA!$AN$3:$AN$624,"j)*",TOIMINTA!$C$3:$C$624,"Toteutunut")</f>
        <v>0</v>
      </c>
      <c r="H174" s="5" t="e">
        <f t="shared" si="133"/>
        <v>#DIV/0!</v>
      </c>
      <c r="I174" s="57" t="e">
        <f t="shared" si="132"/>
        <v>#DIV/0!</v>
      </c>
      <c r="J174" s="53">
        <f>SUMIFS(TOIMINTA!$D$3:$D$624, TOIMINTA!$AN$3:$AN$624,"j)*",TOIMINTA!$C$3:$C$624,"Ei osallistujia")</f>
        <v>0</v>
      </c>
      <c r="K174" s="57" t="e">
        <f t="shared" si="134"/>
        <v>#DIV/0!</v>
      </c>
      <c r="L174" s="53">
        <f>SUMIFS(TOIMINTA!$D$3:$D$624, TOIMINTA!$AN$3:$AN$624,"9j)*",TOIMINTA!$C$3:$C$624,"Peruttu")</f>
        <v>0</v>
      </c>
      <c r="M174" s="57" t="e">
        <f t="shared" si="135"/>
        <v>#DIV/0!</v>
      </c>
      <c r="N174" s="53">
        <f>SUMIFS(TOIMINTA!$S$3:$S$624, TOIMINTA!$AN$3:$AN$624,"j)*",TOIMINTA!$C$3:$C$624,"Toteutunut")</f>
        <v>0</v>
      </c>
      <c r="O174" s="53">
        <f>SUMIFS(TOIMINTA!$T$3:$T$624, TOIMINTA!$AN$3:$AN$624,"j)*",TOIMINTA!$C$3:$C$624,"Toteutunut")</f>
        <v>0</v>
      </c>
      <c r="P174" s="4">
        <f t="shared" si="136"/>
        <v>0</v>
      </c>
      <c r="Q174" s="15">
        <f>SUMIFS(TOIMINTA!$U$3:$U$624, TOIMINTA!$AN$3:$AN$624,"j)*",TOIMINTA!$C$3:$C$624,"Toteutunut")</f>
        <v>0</v>
      </c>
      <c r="R174" s="15">
        <f>SUMIFS(TOIMINTA!$V$3:$V$624, TOIMINTA!$AN$3:$AN$624,"j)*",TOIMINTA!$C$3:$C$624,"Toteutunut")</f>
        <v>0</v>
      </c>
      <c r="S174" s="15">
        <f>SUMIFS(TOIMINTA!$X$3:$X$624, TOIMINTA!$AN$3:$AN$624,"j)*",TOIMINTA!$C$3:$C$624,"Toteutunut")</f>
        <v>0</v>
      </c>
      <c r="T174" s="4">
        <f t="shared" si="137"/>
        <v>0</v>
      </c>
      <c r="U174" s="9" t="str">
        <f t="shared" si="138"/>
        <v>j)</v>
      </c>
    </row>
    <row r="175" spans="1:21" x14ac:dyDescent="0.3">
      <c r="A175" s="190"/>
      <c r="B175" s="324" t="str">
        <f>Muuttujat!E48</f>
        <v>Oma tarkistuslista 5</v>
      </c>
      <c r="G175"/>
      <c r="H175"/>
      <c r="U175" s="9">
        <f t="shared" si="138"/>
        <v>0</v>
      </c>
    </row>
    <row r="176" spans="1:21" x14ac:dyDescent="0.3">
      <c r="A176" s="190" t="str">
        <f>Muuttujat!E50</f>
        <v>a)</v>
      </c>
      <c r="B176" s="4">
        <f>SUMIFS(TOIMINTA!$D$3:$D$624, TOIMINTA!$AO$3:$AO$624,"a)*",TOIMINTA!$C$3:$C$624,"Toteutunut")</f>
        <v>0</v>
      </c>
      <c r="C176" s="15">
        <f t="shared" si="119"/>
        <v>0</v>
      </c>
      <c r="D176" s="15">
        <f>SUMIFS(TOIMINTA!$W$3:$W$624, TOIMINTA!$AO$3:$AO$624,"a)*",TOIMINTA!$C$3:$C$624,"Toteutunut")</f>
        <v>0</v>
      </c>
      <c r="E176" s="15">
        <f>SUMIFS(TOIMINTA!$Y$3:$Y$624, TOIMINTA!$AO$3:$AO$624,"a)*",TOIMINTA!$C$3:$C$624,"Toteutunut")</f>
        <v>0</v>
      </c>
      <c r="F176" s="15">
        <f>SUMIFS(TOIMINTA!$Z$3:$Z$624, TOIMINTA!$AO$3:$AO$624,"a)*",TOIMINTA!$C$3:$C$624,"Toteutunut")</f>
        <v>0</v>
      </c>
      <c r="G176" s="15">
        <f>SUMIFS(TOIMINTA!$AA$3:$AA$624, TOIMINTA!$AO$3:$AO$624,"a)*",TOIMINTA!$C$3:$C$624,"Toteutunut")</f>
        <v>0</v>
      </c>
      <c r="H176" s="5" t="e">
        <f>B176/$B$2</f>
        <v>#DIV/0!</v>
      </c>
      <c r="I176" s="57" t="e">
        <f t="shared" ref="I176:I185" si="139">B176/($B$2+$J$2+$L$2)</f>
        <v>#DIV/0!</v>
      </c>
      <c r="J176" s="53">
        <f>SUMIFS(TOIMINTA!$D$3:$D$624, TOIMINTA!$AO$3:$AO$624,"a)*",TOIMINTA!$C$3:$C$624,"Ei osallistujia")</f>
        <v>0</v>
      </c>
      <c r="K176" s="57" t="e">
        <f>J176/($B$2+$J$2+$L$2)</f>
        <v>#DIV/0!</v>
      </c>
      <c r="L176" s="53">
        <f>SUMIFS(TOIMINTA!$D$3:$D$624, TOIMINTA!$AO$3:$AO$624,"a)*",TOIMINTA!$C$3:$C$624,"Peruttu")</f>
        <v>0</v>
      </c>
      <c r="M176" s="57" t="e">
        <f>L176/($B$2+$JE$2+$L$2)</f>
        <v>#DIV/0!</v>
      </c>
      <c r="N176" s="53">
        <f>SUMIFS(TOIMINTA!$S$3:$S$624, TOIMINTA!$AO$3:$AO$624,"a)*",TOIMINTA!$C$3:$C$624,"Toteutunut")</f>
        <v>0</v>
      </c>
      <c r="O176" s="53">
        <f>SUMIFS(TOIMINTA!$T$3:$T$624, TOIMINTA!$AO$3:$AO$624,"a)*",TOIMINTA!$C$3:$C$624,"Toteutunut")</f>
        <v>0</v>
      </c>
      <c r="P176" s="4">
        <f>IF(N176=0,0,N176/O176)</f>
        <v>0</v>
      </c>
      <c r="Q176" s="15">
        <f>SUMIFS(TOIMINTA!$U$3:$U$624, TOIMINTA!$AO$3:$AO$624,"a)*",TOIMINTA!$C$3:$C$624,"Toteutunut")</f>
        <v>0</v>
      </c>
      <c r="R176" s="15">
        <f>SUMIFS(TOIMINTA!$V$3:$V$624, TOIMINTA!$AO$3:$AO$624,"a)*",TOIMINTA!$C$3:$C$624,"Toteutunut")</f>
        <v>0</v>
      </c>
      <c r="S176" s="15">
        <f>SUMIFS(TOIMINTA!$X$3:$X$624, TOIMINTA!$AO$3:$AO$624,"a)*",TOIMINTA!$C$3:$C$624,"Toteutunut")</f>
        <v>0</v>
      </c>
      <c r="T176" s="4">
        <f>IF(S176=0,0,S176/B176)</f>
        <v>0</v>
      </c>
      <c r="U176" s="9" t="str">
        <f t="shared" si="138"/>
        <v>a)</v>
      </c>
    </row>
    <row r="177" spans="1:36" x14ac:dyDescent="0.3">
      <c r="A177" s="190" t="str">
        <f>Muuttujat!E51</f>
        <v>b)</v>
      </c>
      <c r="B177" s="4">
        <f>SUMIFS(TOIMINTA!$D$3:$D$624, TOIMINTA!$AO$3:$AO$624,"b)*",TOIMINTA!$C$3:$C$624,"Toteutunut")</f>
        <v>0</v>
      </c>
      <c r="C177" s="15">
        <f t="shared" si="119"/>
        <v>0</v>
      </c>
      <c r="D177" s="15">
        <f>SUMIFS(TOIMINTA!$W$3:$W$624, TOIMINTA!$AO$3:$AO$624,"b)*",TOIMINTA!$C$3:$C$624,"Toteutunut")</f>
        <v>0</v>
      </c>
      <c r="E177" s="15">
        <f>SUMIFS(TOIMINTA!$Y$3:$Y$624, TOIMINTA!$AO$3:$AO$624,"b)*",TOIMINTA!$C$3:$C$624,"Toteutunut")</f>
        <v>0</v>
      </c>
      <c r="F177" s="15">
        <f>SUMIFS(TOIMINTA!$Z$3:$Z$624, TOIMINTA!$AO$3:$AO$624,"b)*",TOIMINTA!$C$3:$C$624,"Toteutunut")</f>
        <v>0</v>
      </c>
      <c r="G177" s="15">
        <f>SUMIFS(TOIMINTA!$AA$3:$AA$624, TOIMINTA!$AO$3:$AO$624,"b)*",TOIMINTA!$C$3:$C$624,"Toteutunut")</f>
        <v>0</v>
      </c>
      <c r="H177" s="5" t="e">
        <f t="shared" ref="H177:H185" si="140">B177/$B$2</f>
        <v>#DIV/0!</v>
      </c>
      <c r="I177" s="57" t="e">
        <f t="shared" si="139"/>
        <v>#DIV/0!</v>
      </c>
      <c r="J177" s="53">
        <f>SUMIFS(TOIMINTA!$D$3:$D$624, TOIMINTA!$AO$3:$AO$624,"b)*",TOIMINTA!$C$3:$C$624,"Ei osallistujia")</f>
        <v>0</v>
      </c>
      <c r="K177" s="57" t="e">
        <f t="shared" ref="K177:K185" si="141">J177/($B$2+$J$2+$L$2)</f>
        <v>#DIV/0!</v>
      </c>
      <c r="L177" s="53">
        <f>SUMIFS(TOIMINTA!$D$3:$D$624, TOIMINTA!$AO$3:$AO$624,"b)*",TOIMINTA!$C$3:$C$624,"Peruttu")</f>
        <v>0</v>
      </c>
      <c r="M177" s="57" t="e">
        <f t="shared" ref="M177:M185" si="142">L177/($B$2+$JE$2+$L$2)</f>
        <v>#DIV/0!</v>
      </c>
      <c r="N177" s="53">
        <f>SUMIFS(TOIMINTA!$S$3:$S$624, TOIMINTA!$AO$3:$AO$624,"b)*",TOIMINTA!$C$3:$C$624,"Toteutunut")</f>
        <v>0</v>
      </c>
      <c r="O177" s="53">
        <f>SUMIFS(TOIMINTA!$T$3:$T$624, TOIMINTA!$AO$3:$AO$624,"b)*",TOIMINTA!$C$3:$C$624,"Toteutunut")</f>
        <v>0</v>
      </c>
      <c r="P177" s="4">
        <f t="shared" ref="P177:P185" si="143">IF(N177=0,0,N177/O177)</f>
        <v>0</v>
      </c>
      <c r="Q177" s="15">
        <f>SUMIFS(TOIMINTA!$U$3:$U$624, TOIMINTA!$AO$3:$AO$624,"b)*",TOIMINTA!$C$3:$C$624,"Toteutunut")</f>
        <v>0</v>
      </c>
      <c r="R177" s="15">
        <f>SUMIFS(TOIMINTA!$V$3:$V$624, TOIMINTA!$AO$3:$AO$624,"b)*",TOIMINTA!$C$3:$C$624,"Toteutunut")</f>
        <v>0</v>
      </c>
      <c r="S177" s="15">
        <f>SUMIFS(TOIMINTA!$X$3:$X$624, TOIMINTA!$AO$3:$AO$624,"b)*",TOIMINTA!$C$3:$C$624,"Toteutunut")</f>
        <v>0</v>
      </c>
      <c r="T177" s="4">
        <f t="shared" ref="T177:T185" si="144">IF(S177=0,0,S177/B177)</f>
        <v>0</v>
      </c>
      <c r="U177" s="9" t="str">
        <f t="shared" si="138"/>
        <v>b)</v>
      </c>
    </row>
    <row r="178" spans="1:36" x14ac:dyDescent="0.3">
      <c r="A178" s="190" t="str">
        <f>Muuttujat!E52</f>
        <v>c)</v>
      </c>
      <c r="B178" s="4">
        <f>SUMIFS(TOIMINTA!$D$3:$D$624, TOIMINTA!$AO$3:$AO$624,"c)*",TOIMINTA!$C$3:$C$624,"Toteutunut")</f>
        <v>0</v>
      </c>
      <c r="C178" s="15">
        <f t="shared" si="119"/>
        <v>0</v>
      </c>
      <c r="D178" s="15">
        <f>SUMIFS(TOIMINTA!$W$3:$W$624, TOIMINTA!$AO$3:$AO$624,"c)*",TOIMINTA!$C$3:$C$624,"Toteutunut")</f>
        <v>0</v>
      </c>
      <c r="E178" s="15">
        <f>SUMIFS(TOIMINTA!$Y$3:$Y$624, TOIMINTA!$AO$3:$AO$624,"c)*",TOIMINTA!$C$3:$C$624,"Toteutunut")</f>
        <v>0</v>
      </c>
      <c r="F178" s="15">
        <f>SUMIFS(TOIMINTA!$Z$3:$Z$624, TOIMINTA!$AO$3:$AO$624,"c)*",TOIMINTA!$C$3:$C$624,"Toteutunut")</f>
        <v>0</v>
      </c>
      <c r="G178" s="15">
        <f>SUMIFS(TOIMINTA!$AA$3:$AA$624, TOIMINTA!$AO$3:$AO$624,"c)*",TOIMINTA!$C$3:$C$624,"Toteutunut")</f>
        <v>0</v>
      </c>
      <c r="H178" s="5" t="e">
        <f t="shared" si="140"/>
        <v>#DIV/0!</v>
      </c>
      <c r="I178" s="57" t="e">
        <f t="shared" si="139"/>
        <v>#DIV/0!</v>
      </c>
      <c r="J178" s="53">
        <f>SUMIFS(TOIMINTA!$D$3:$D$624, TOIMINTA!$AO$3:$AO$624,"c)*",TOIMINTA!$C$3:$C$624,"Ei osallistujia")</f>
        <v>0</v>
      </c>
      <c r="K178" s="57" t="e">
        <f t="shared" si="141"/>
        <v>#DIV/0!</v>
      </c>
      <c r="L178" s="53">
        <f>SUMIFS(TOIMINTA!$D$3:$D$624, TOIMINTA!$AO$3:$AO$624,"c)*",TOIMINTA!$C$3:$C$624,"Peruttu")</f>
        <v>0</v>
      </c>
      <c r="M178" s="57" t="e">
        <f t="shared" si="142"/>
        <v>#DIV/0!</v>
      </c>
      <c r="N178" s="53">
        <f>SUMIFS(TOIMINTA!$S$3:$S$624, TOIMINTA!$AO$3:$AO$624,"c)*",TOIMINTA!$C$3:$C$624,"Toteutunut")</f>
        <v>0</v>
      </c>
      <c r="O178" s="53">
        <f>SUMIFS(TOIMINTA!$T$3:$T$624, TOIMINTA!$AO$3:$AO$624,"c)*",TOIMINTA!$C$3:$C$624,"Toteutunut")</f>
        <v>0</v>
      </c>
      <c r="P178" s="4">
        <f t="shared" si="143"/>
        <v>0</v>
      </c>
      <c r="Q178" s="15">
        <f>SUMIFS(TOIMINTA!$U$3:$U$624, TOIMINTA!$AO$3:$AO$624,"c)*",TOIMINTA!$C$3:$C$624,"Toteutunut")</f>
        <v>0</v>
      </c>
      <c r="R178" s="15">
        <f>SUMIFS(TOIMINTA!$V$3:$V$624, TOIMINTA!$AO$3:$AO$624,"c)*",TOIMINTA!$C$3:$C$624,"Toteutunut")</f>
        <v>0</v>
      </c>
      <c r="S178" s="15">
        <f>SUMIFS(TOIMINTA!$X$3:$X$624, TOIMINTA!$AO$3:$AO$624,"c)*",TOIMINTA!$C$3:$C$624,"Toteutunut")</f>
        <v>0</v>
      </c>
      <c r="T178" s="4">
        <f t="shared" si="144"/>
        <v>0</v>
      </c>
      <c r="U178" s="9" t="str">
        <f t="shared" si="138"/>
        <v>c)</v>
      </c>
    </row>
    <row r="179" spans="1:36" x14ac:dyDescent="0.3">
      <c r="A179" s="190" t="str">
        <f>Muuttujat!E53</f>
        <v>d)</v>
      </c>
      <c r="B179" s="4">
        <f>SUMIFS(TOIMINTA!$D$3:$D$624, TOIMINTA!$AO$3:$AO$624,"d)*",TOIMINTA!$C$3:$C$624,"Toteutunut")</f>
        <v>0</v>
      </c>
      <c r="C179" s="15">
        <f t="shared" si="119"/>
        <v>0</v>
      </c>
      <c r="D179" s="15">
        <f>SUMIFS(TOIMINTA!$W$3:$W$624, TOIMINTA!$AO$3:$AO$624,"d)*",TOIMINTA!$C$3:$C$624,"Toteutunut")</f>
        <v>0</v>
      </c>
      <c r="E179" s="15">
        <f>SUMIFS(TOIMINTA!$Y$3:$Y$624, TOIMINTA!$AO$3:$AO$624,"d)*",TOIMINTA!$C$3:$C$624,"Toteutunut")</f>
        <v>0</v>
      </c>
      <c r="F179" s="15">
        <f>SUMIFS(TOIMINTA!$Z$3:$Z$624, TOIMINTA!$AO$3:$AO$624,"d)*",TOIMINTA!$C$3:$C$624,"Toteutunut")</f>
        <v>0</v>
      </c>
      <c r="G179" s="15">
        <f>SUMIFS(TOIMINTA!$AA$3:$AA$624, TOIMINTA!$AO$3:$AO$624,"d)*",TOIMINTA!$C$3:$C$624,"Toteutunut")</f>
        <v>0</v>
      </c>
      <c r="H179" s="5" t="e">
        <f t="shared" si="140"/>
        <v>#DIV/0!</v>
      </c>
      <c r="I179" s="57" t="e">
        <f t="shared" si="139"/>
        <v>#DIV/0!</v>
      </c>
      <c r="J179" s="53">
        <f>SUMIFS(TOIMINTA!$D$3:$D$624, TOIMINTA!$AO$3:$AO$624,"d)*",TOIMINTA!$C$3:$C$624,"Ei osallistujia")</f>
        <v>0</v>
      </c>
      <c r="K179" s="57" t="e">
        <f t="shared" si="141"/>
        <v>#DIV/0!</v>
      </c>
      <c r="L179" s="53">
        <f>SUMIFS(TOIMINTA!$D$3:$D$624, TOIMINTA!$AO$3:$AO$624,"d)*",TOIMINTA!$C$3:$C$624,"Peruttu")</f>
        <v>0</v>
      </c>
      <c r="M179" s="57" t="e">
        <f t="shared" si="142"/>
        <v>#DIV/0!</v>
      </c>
      <c r="N179" s="53">
        <f>SUMIFS(TOIMINTA!$S$3:$S$624, TOIMINTA!$AO$3:$AO$624,"d)*",TOIMINTA!$C$3:$C$624,"Toteutunut")</f>
        <v>0</v>
      </c>
      <c r="O179" s="53">
        <f>SUMIFS(TOIMINTA!$T$3:$T$624, TOIMINTA!$AO$3:$AO$624,"d)*",TOIMINTA!$C$3:$C$624,"Toteutunut")</f>
        <v>0</v>
      </c>
      <c r="P179" s="4">
        <f t="shared" si="143"/>
        <v>0</v>
      </c>
      <c r="Q179" s="15">
        <f>SUMIFS(TOIMINTA!$U$3:$U$624, TOIMINTA!$AO$3:$AO$624,"d)*",TOIMINTA!$C$3:$C$624,"Toteutunut")</f>
        <v>0</v>
      </c>
      <c r="R179" s="15">
        <f>SUMIFS(TOIMINTA!$V$3:$V$624, TOIMINTA!$AO$3:$AO$624,"d)*",TOIMINTA!$C$3:$C$624,"Toteutunut")</f>
        <v>0</v>
      </c>
      <c r="S179" s="15">
        <f>SUMIFS(TOIMINTA!$X$3:$X$624, TOIMINTA!$AO$3:$AO$624,"d)*",TOIMINTA!$C$3:$C$624,"Toteutunut")</f>
        <v>0</v>
      </c>
      <c r="T179" s="4">
        <f t="shared" si="144"/>
        <v>0</v>
      </c>
      <c r="U179" s="9" t="str">
        <f t="shared" si="138"/>
        <v>d)</v>
      </c>
    </row>
    <row r="180" spans="1:36" x14ac:dyDescent="0.3">
      <c r="A180" s="190" t="str">
        <f>Muuttujat!E54</f>
        <v>e)</v>
      </c>
      <c r="B180" s="4">
        <f>SUMIFS(TOIMINTA!$D$3:$D$624, TOIMINTA!$AO$3:$AO$624,"e)*",TOIMINTA!$C$3:$C$624,"Toteutunut")</f>
        <v>0</v>
      </c>
      <c r="C180" s="15">
        <f t="shared" si="119"/>
        <v>0</v>
      </c>
      <c r="D180" s="15">
        <f>SUMIFS(TOIMINTA!$W$3:$W$624, TOIMINTA!$AO$3:$AO$624,"e)*",TOIMINTA!$C$3:$C$624,"Toteutunut")</f>
        <v>0</v>
      </c>
      <c r="E180" s="15">
        <f>SUMIFS(TOIMINTA!$Y$3:$Y$624, TOIMINTA!$AO$3:$AO$624,"e)*",TOIMINTA!$C$3:$C$624,"Toteutunut")</f>
        <v>0</v>
      </c>
      <c r="F180" s="15">
        <f>SUMIFS(TOIMINTA!$Z$3:$Z$624, TOIMINTA!$AO$3:$AO$624,"e)*",TOIMINTA!$C$3:$C$624,"Toteutunut")</f>
        <v>0</v>
      </c>
      <c r="G180" s="15">
        <f>SUMIFS(TOIMINTA!$AA$3:$AA$624, TOIMINTA!$AO$3:$AO$624,"e)*",TOIMINTA!$C$3:$C$624,"Toteutunut")</f>
        <v>0</v>
      </c>
      <c r="H180" s="5" t="e">
        <f t="shared" si="140"/>
        <v>#DIV/0!</v>
      </c>
      <c r="I180" s="57" t="e">
        <f t="shared" si="139"/>
        <v>#DIV/0!</v>
      </c>
      <c r="J180" s="53">
        <f>SUMIFS(TOIMINTA!$D$3:$D$624, TOIMINTA!$AO$3:$AO$624,"e)*",TOIMINTA!$C$3:$C$624,"Ei osallistujia")</f>
        <v>0</v>
      </c>
      <c r="K180" s="57" t="e">
        <f t="shared" si="141"/>
        <v>#DIV/0!</v>
      </c>
      <c r="L180" s="53">
        <f>SUMIFS(TOIMINTA!$D$3:$D$624, TOIMINTA!$AO$3:$AO$624,"e)*",TOIMINTA!$C$3:$C$624,"Peruttu")</f>
        <v>0</v>
      </c>
      <c r="M180" s="57" t="e">
        <f t="shared" si="142"/>
        <v>#DIV/0!</v>
      </c>
      <c r="N180" s="53">
        <f>SUMIFS(TOIMINTA!$S$3:$S$624, TOIMINTA!$AO$3:$AO$624,"e)*",TOIMINTA!$C$3:$C$624,"Toteutunut")</f>
        <v>0</v>
      </c>
      <c r="O180" s="53">
        <f>SUMIFS(TOIMINTA!$T$3:$T$624, TOIMINTA!$AO$3:$AO$624,"e)*",TOIMINTA!$C$3:$C$624,"Toteutunut")</f>
        <v>0</v>
      </c>
      <c r="P180" s="4">
        <f t="shared" si="143"/>
        <v>0</v>
      </c>
      <c r="Q180" s="15">
        <f>SUMIFS(TOIMINTA!$U$3:$U$624, TOIMINTA!$AO$3:$AO$624,"e)*",TOIMINTA!$C$3:$C$624,"Toteutunut")</f>
        <v>0</v>
      </c>
      <c r="R180" s="15">
        <f>SUMIFS(TOIMINTA!$V$3:$V$624, TOIMINTA!$AO$3:$AO$624,"e)*",TOIMINTA!$C$3:$C$624,"Toteutunut")</f>
        <v>0</v>
      </c>
      <c r="S180" s="15">
        <f>SUMIFS(TOIMINTA!$X$3:$X$624, TOIMINTA!$AO$3:$AO$624,"e)*",TOIMINTA!$C$3:$C$624,"Toteutunut")</f>
        <v>0</v>
      </c>
      <c r="T180" s="4">
        <f t="shared" si="144"/>
        <v>0</v>
      </c>
      <c r="U180" s="9" t="str">
        <f t="shared" si="138"/>
        <v>e)</v>
      </c>
    </row>
    <row r="181" spans="1:36" x14ac:dyDescent="0.3">
      <c r="A181" s="190" t="str">
        <f>Muuttujat!E55</f>
        <v>f)</v>
      </c>
      <c r="B181" s="4">
        <f>SUMIFS(TOIMINTA!$D$3:$D$624, TOIMINTA!$AO$3:$AO$624,"f)*",TOIMINTA!$C$3:$C$624,"Toteutunut")</f>
        <v>0</v>
      </c>
      <c r="C181" s="15">
        <f t="shared" si="119"/>
        <v>0</v>
      </c>
      <c r="D181" s="15">
        <f>SUMIFS(TOIMINTA!$W$3:$W$624, TOIMINTA!$AO$3:$AO$624,"f)*",TOIMINTA!$C$3:$C$624,"Toteutunut")</f>
        <v>0</v>
      </c>
      <c r="E181" s="15">
        <f>SUMIFS(TOIMINTA!$Y$3:$Y$624, TOIMINTA!$AO$3:$AO$624,"f)*",TOIMINTA!$C$3:$C$624,"Toteutunut")</f>
        <v>0</v>
      </c>
      <c r="F181" s="15">
        <f>SUMIFS(TOIMINTA!$Z$3:$Z$624, TOIMINTA!$AO$3:$AO$624,"f)*",TOIMINTA!$C$3:$C$624,"Toteutunut")</f>
        <v>0</v>
      </c>
      <c r="G181" s="15">
        <f>SUMIFS(TOIMINTA!$AA$3:$AA$624, TOIMINTA!$AO$3:$AO$624,"f)*",TOIMINTA!$C$3:$C$624,"Toteutunut")</f>
        <v>0</v>
      </c>
      <c r="H181" s="5" t="e">
        <f t="shared" si="140"/>
        <v>#DIV/0!</v>
      </c>
      <c r="I181" s="57" t="e">
        <f t="shared" si="139"/>
        <v>#DIV/0!</v>
      </c>
      <c r="J181" s="53">
        <f>SUMIFS(TOIMINTA!$D$3:$D$624, TOIMINTA!$AO$3:$AO$624,"f)*",TOIMINTA!$C$3:$C$624,"Ei osallistujia")</f>
        <v>0</v>
      </c>
      <c r="K181" s="57" t="e">
        <f t="shared" si="141"/>
        <v>#DIV/0!</v>
      </c>
      <c r="L181" s="53">
        <f>SUMIFS(TOIMINTA!$D$3:$D$624, TOIMINTA!$AO$3:$AO$624,"f)*",TOIMINTA!$C$3:$C$624,"Peruttu")</f>
        <v>0</v>
      </c>
      <c r="M181" s="57" t="e">
        <f t="shared" si="142"/>
        <v>#DIV/0!</v>
      </c>
      <c r="N181" s="53">
        <f>SUMIFS(TOIMINTA!$S$3:$S$624, TOIMINTA!$AO$3:$AO$624,"f)*",TOIMINTA!$C$3:$C$624,"Toteutunut")</f>
        <v>0</v>
      </c>
      <c r="O181" s="53">
        <f>SUMIFS(TOIMINTA!$T$3:$T$624, TOIMINTA!$AO$3:$AO$624,"f)*",TOIMINTA!$C$3:$C$624,"Toteutunut")</f>
        <v>0</v>
      </c>
      <c r="P181" s="4">
        <f t="shared" si="143"/>
        <v>0</v>
      </c>
      <c r="Q181" s="15">
        <f>SUMIFS(TOIMINTA!$U$3:$U$624, TOIMINTA!$AO$3:$AO$624,"f)*",TOIMINTA!$C$3:$C$624,"Toteutunut")</f>
        <v>0</v>
      </c>
      <c r="R181" s="15">
        <f>SUMIFS(TOIMINTA!$V$3:$V$624, TOIMINTA!$AO$3:$AO$624,"f)*",TOIMINTA!$C$3:$C$624,"Toteutunut")</f>
        <v>0</v>
      </c>
      <c r="S181" s="15">
        <f>SUMIFS(TOIMINTA!$X$3:$X$624, TOIMINTA!$AO$3:$AO$624,"f)*",TOIMINTA!$C$3:$C$624,"Toteutunut")</f>
        <v>0</v>
      </c>
      <c r="T181" s="4">
        <f t="shared" si="144"/>
        <v>0</v>
      </c>
      <c r="U181" s="9" t="str">
        <f t="shared" si="138"/>
        <v>f)</v>
      </c>
    </row>
    <row r="182" spans="1:36" x14ac:dyDescent="0.3">
      <c r="A182" s="190" t="str">
        <f>Muuttujat!E56</f>
        <v>g)</v>
      </c>
      <c r="B182" s="4">
        <f>SUMIFS(TOIMINTA!$D$3:$D$624, TOIMINTA!$AO$3:$AO$624,"g)*",TOIMINTA!$C$3:$C$624,"Toteutunut")</f>
        <v>0</v>
      </c>
      <c r="C182" s="15">
        <f t="shared" si="119"/>
        <v>0</v>
      </c>
      <c r="D182" s="15">
        <f>SUMIFS(TOIMINTA!$W$3:$W$624, TOIMINTA!$AO$3:$AO$624,"g)*",TOIMINTA!$C$3:$C$624,"Toteutunut")</f>
        <v>0</v>
      </c>
      <c r="E182" s="15">
        <f>SUMIFS(TOIMINTA!$Y$3:$Y$624, TOIMINTA!$AO$3:$AO$624,"g)*",TOIMINTA!$C$3:$C$624,"Toteutunut")</f>
        <v>0</v>
      </c>
      <c r="F182" s="15">
        <f>SUMIFS(TOIMINTA!$Z$3:$Z$624, TOIMINTA!$AO$3:$AO$624,"g)*",TOIMINTA!$C$3:$C$624,"Toteutunut")</f>
        <v>0</v>
      </c>
      <c r="G182" s="15">
        <f>SUMIFS(TOIMINTA!$AA$3:$AA$624, TOIMINTA!$AO$3:$AO$624,"g)*",TOIMINTA!$C$3:$C$624,"Toteutunut")</f>
        <v>0</v>
      </c>
      <c r="H182" s="5" t="e">
        <f t="shared" si="140"/>
        <v>#DIV/0!</v>
      </c>
      <c r="I182" s="57" t="e">
        <f t="shared" si="139"/>
        <v>#DIV/0!</v>
      </c>
      <c r="J182" s="53">
        <f>SUMIFS(TOIMINTA!$D$3:$D$624, TOIMINTA!$AO$3:$AO$624,"g)*",TOIMINTA!$C$3:$C$624,"Ei osallistujia")</f>
        <v>0</v>
      </c>
      <c r="K182" s="57" t="e">
        <f t="shared" si="141"/>
        <v>#DIV/0!</v>
      </c>
      <c r="L182" s="53">
        <f>SUMIFS(TOIMINTA!$D$3:$D$624, TOIMINTA!$AO$3:$AO$624,"g)*",TOIMINTA!$C$3:$C$624,"Peruttu")</f>
        <v>0</v>
      </c>
      <c r="M182" s="57" t="e">
        <f t="shared" si="142"/>
        <v>#DIV/0!</v>
      </c>
      <c r="N182" s="53">
        <f>SUMIFS(TOIMINTA!$S$3:$S$624, TOIMINTA!$AO$3:$AO$624,"g)*",TOIMINTA!$C$3:$C$624,"Toteutunut")</f>
        <v>0</v>
      </c>
      <c r="O182" s="53">
        <f>SUMIFS(TOIMINTA!$T$3:$T$624, TOIMINTA!$AO$3:$AO$624,"g)*",TOIMINTA!$C$3:$C$624,"Toteutunut")</f>
        <v>0</v>
      </c>
      <c r="P182" s="4">
        <f t="shared" si="143"/>
        <v>0</v>
      </c>
      <c r="Q182" s="15">
        <f>SUMIFS(TOIMINTA!$U$3:$U$624, TOIMINTA!$AO$3:$AO$624,"g)*",TOIMINTA!$C$3:$C$624,"Toteutunut")</f>
        <v>0</v>
      </c>
      <c r="R182" s="15">
        <f>SUMIFS(TOIMINTA!$V$3:$V$624, TOIMINTA!$AO$3:$AO$624,"g)*",TOIMINTA!$C$3:$C$624,"Toteutunut")</f>
        <v>0</v>
      </c>
      <c r="S182" s="15">
        <f>SUMIFS(TOIMINTA!$X$3:$X$624, TOIMINTA!$AO$3:$AO$624,"g)*",TOIMINTA!$C$3:$C$624,"Toteutunut")</f>
        <v>0</v>
      </c>
      <c r="T182" s="4">
        <f t="shared" si="144"/>
        <v>0</v>
      </c>
      <c r="U182" s="9" t="str">
        <f t="shared" si="138"/>
        <v>g)</v>
      </c>
    </row>
    <row r="183" spans="1:36" x14ac:dyDescent="0.3">
      <c r="A183" s="190" t="str">
        <f>Muuttujat!E57</f>
        <v>h)</v>
      </c>
      <c r="B183" s="4">
        <f>SUMIFS(TOIMINTA!$D$3:$D$624, TOIMINTA!$AO$3:$AO$624,"h)*",TOIMINTA!$C$3:$C$624,"Toteutunut")</f>
        <v>0</v>
      </c>
      <c r="C183" s="15">
        <f t="shared" si="119"/>
        <v>0</v>
      </c>
      <c r="D183" s="15">
        <f>SUMIFS(TOIMINTA!$W$3:$W$624, TOIMINTA!$AO$3:$AO$624,"h)*",TOIMINTA!$C$3:$C$624,"Toteutunut")</f>
        <v>0</v>
      </c>
      <c r="E183" s="15">
        <f>SUMIFS(TOIMINTA!$Y$3:$Y$624, TOIMINTA!$AO$3:$AO$624,"h)*",TOIMINTA!$C$3:$C$624,"Toteutunut")</f>
        <v>0</v>
      </c>
      <c r="F183" s="15">
        <f>SUMIFS(TOIMINTA!$Z$3:$Z$624, TOIMINTA!$AO$3:$AO$624,"h)*",TOIMINTA!$C$3:$C$624,"Toteutunut")</f>
        <v>0</v>
      </c>
      <c r="G183" s="15">
        <f>SUMIFS(TOIMINTA!$AA$3:$AA$624, TOIMINTA!$AO$3:$AO$624,"h)*",TOIMINTA!$C$3:$C$624,"Toteutunut")</f>
        <v>0</v>
      </c>
      <c r="H183" s="5" t="e">
        <f t="shared" si="140"/>
        <v>#DIV/0!</v>
      </c>
      <c r="I183" s="57" t="e">
        <f t="shared" si="139"/>
        <v>#DIV/0!</v>
      </c>
      <c r="J183" s="53">
        <f>SUMIFS(TOIMINTA!$D$3:$D$624, TOIMINTA!$AO$3:$AO$624,"h)*",TOIMINTA!$C$3:$C$624,"Ei osallistujia")</f>
        <v>0</v>
      </c>
      <c r="K183" s="57" t="e">
        <f t="shared" si="141"/>
        <v>#DIV/0!</v>
      </c>
      <c r="L183" s="53">
        <f>SUMIFS(TOIMINTA!$D$3:$D$624, TOIMINTA!$AO$3:$AO$624,"h)*",TOIMINTA!$C$3:$C$624,"Peruttu")</f>
        <v>0</v>
      </c>
      <c r="M183" s="57" t="e">
        <f t="shared" si="142"/>
        <v>#DIV/0!</v>
      </c>
      <c r="N183" s="53">
        <f>SUMIFS(TOIMINTA!$S$3:$S$624, TOIMINTA!$AO$3:$AO$624,"h)*",TOIMINTA!$C$3:$C$624,"Toteutunut")</f>
        <v>0</v>
      </c>
      <c r="O183" s="53">
        <f>SUMIFS(TOIMINTA!$T$3:$T$624, TOIMINTA!$AO$3:$AO$624,"h)*",TOIMINTA!$C$3:$C$624,"Toteutunut")</f>
        <v>0</v>
      </c>
      <c r="P183" s="4">
        <f t="shared" si="143"/>
        <v>0</v>
      </c>
      <c r="Q183" s="15">
        <f>SUMIFS(TOIMINTA!$U$3:$U$624, TOIMINTA!$AO$3:$AO$624,"h)*",TOIMINTA!$C$3:$C$624,"Toteutunut")</f>
        <v>0</v>
      </c>
      <c r="R183" s="15">
        <f>SUMIFS(TOIMINTA!$V$3:$V$624, TOIMINTA!$AO$3:$AO$624,"h)*",TOIMINTA!$C$3:$C$624,"Toteutunut")</f>
        <v>0</v>
      </c>
      <c r="S183" s="15">
        <f>SUMIFS(TOIMINTA!$X$3:$X$624, TOIMINTA!$AO$3:$AO$624,"h)*",TOIMINTA!$C$3:$C$624,"Toteutunut")</f>
        <v>0</v>
      </c>
      <c r="T183" s="4">
        <f t="shared" si="144"/>
        <v>0</v>
      </c>
      <c r="U183" s="9" t="str">
        <f t="shared" si="138"/>
        <v>h)</v>
      </c>
    </row>
    <row r="184" spans="1:36" x14ac:dyDescent="0.3">
      <c r="A184" s="190" t="str">
        <f>Muuttujat!E58</f>
        <v>i)</v>
      </c>
      <c r="B184" s="4">
        <f>SUMIFS(TOIMINTA!$D$3:$D$624, TOIMINTA!$AO$3:$AO$624,"i)*",TOIMINTA!$C$3:$C$624,"Toteutunut")</f>
        <v>0</v>
      </c>
      <c r="C184" s="15">
        <f t="shared" si="119"/>
        <v>0</v>
      </c>
      <c r="D184" s="15">
        <f>SUMIFS(TOIMINTA!$W$3:$W$624, TOIMINTA!$AO$3:$AO$624,"i)*",TOIMINTA!$C$3:$C$624,"Toteutunut")</f>
        <v>0</v>
      </c>
      <c r="E184" s="15">
        <f>SUMIFS(TOIMINTA!$Y$3:$Y$624, TOIMINTA!$AO$3:$AO$624,"i)*",TOIMINTA!$C$3:$C$624,"Toteutunut")</f>
        <v>0</v>
      </c>
      <c r="F184" s="15">
        <f>SUMIFS(TOIMINTA!$Z$3:$Z$624, TOIMINTA!$AO$3:$AO$624,"i)*",TOIMINTA!$C$3:$C$624,"Toteutunut")</f>
        <v>0</v>
      </c>
      <c r="G184" s="15">
        <f>SUMIFS(TOIMINTA!$AA$3:$AA$624, TOIMINTA!$AO$3:$AO$624,"i)*",TOIMINTA!$C$3:$C$624,"Toteutunut")</f>
        <v>0</v>
      </c>
      <c r="H184" s="5" t="e">
        <f t="shared" si="140"/>
        <v>#DIV/0!</v>
      </c>
      <c r="I184" s="57" t="e">
        <f t="shared" si="139"/>
        <v>#DIV/0!</v>
      </c>
      <c r="J184" s="53">
        <f>SUMIFS(TOIMINTA!$D$3:$D$624, TOIMINTA!$AO$3:$AO$624,"i)*",TOIMINTA!$C$3:$C$624,"Ei osallistujia")</f>
        <v>0</v>
      </c>
      <c r="K184" s="57" t="e">
        <f t="shared" si="141"/>
        <v>#DIV/0!</v>
      </c>
      <c r="L184" s="53">
        <f>SUMIFS(TOIMINTA!$D$3:$D$624, TOIMINTA!$AO$3:$AO$624,"i)*",TOIMINTA!$C$3:$C$624,"Peruttu")</f>
        <v>0</v>
      </c>
      <c r="M184" s="57" t="e">
        <f t="shared" si="142"/>
        <v>#DIV/0!</v>
      </c>
      <c r="N184" s="53">
        <f>SUMIFS(TOIMINTA!$S$3:$S$624, TOIMINTA!$AO$3:$AO$624,"i)*",TOIMINTA!$C$3:$C$624,"Toteutunut")</f>
        <v>0</v>
      </c>
      <c r="O184" s="53">
        <f>SUMIFS(TOIMINTA!$T$3:$T$624, TOIMINTA!$AO$3:$AO$624,"i)*",TOIMINTA!$C$3:$C$624,"Toteutunut")</f>
        <v>0</v>
      </c>
      <c r="P184" s="4">
        <f t="shared" si="143"/>
        <v>0</v>
      </c>
      <c r="Q184" s="15">
        <f>SUMIFS(TOIMINTA!$U$3:$U$624, TOIMINTA!$AO$3:$AO$624,"i)*",TOIMINTA!$C$3:$C$624,"Toteutunut")</f>
        <v>0</v>
      </c>
      <c r="R184" s="15">
        <f>SUMIFS(TOIMINTA!$V$3:$V$624, TOIMINTA!$AO$3:$AO$624,"i)*",TOIMINTA!$C$3:$C$624,"Toteutunut")</f>
        <v>0</v>
      </c>
      <c r="S184" s="15">
        <f>SUMIFS(TOIMINTA!$X$3:$X$624, TOIMINTA!$AO$3:$AO$624,"i)*",TOIMINTA!$C$3:$C$624,"Toteutunut")</f>
        <v>0</v>
      </c>
      <c r="T184" s="4">
        <f t="shared" si="144"/>
        <v>0</v>
      </c>
      <c r="U184" s="9" t="str">
        <f t="shared" si="138"/>
        <v>i)</v>
      </c>
    </row>
    <row r="185" spans="1:36" x14ac:dyDescent="0.3">
      <c r="A185" s="190" t="str">
        <f>Muuttujat!E59</f>
        <v>j)</v>
      </c>
      <c r="B185" s="4">
        <f>SUMIFS(TOIMINTA!$D$3:$D$624, TOIMINTA!$AO$3:$AO$624,"j)*",TOIMINTA!$C$3:$C$624,"Toteutunut")</f>
        <v>0</v>
      </c>
      <c r="C185" s="15">
        <f t="shared" si="119"/>
        <v>0</v>
      </c>
      <c r="D185" s="15">
        <f>SUMIFS(TOIMINTA!$W$3:$W$624, TOIMINTA!$AO$3:$AO$624,"j)*",TOIMINTA!$C$3:$C$624,"Toteutunut")</f>
        <v>0</v>
      </c>
      <c r="E185" s="15">
        <f>SUMIFS(TOIMINTA!$Y$3:$Y$624, TOIMINTA!$AO$3:$AO$624,"j)*",TOIMINTA!$C$3:$C$624,"Toteutunut")</f>
        <v>0</v>
      </c>
      <c r="F185" s="15">
        <f>SUMIFS(TOIMINTA!$Z$3:$Z$624, TOIMINTA!$AO$3:$AO$624,"j)*",TOIMINTA!$C$3:$C$624,"Toteutunut")</f>
        <v>0</v>
      </c>
      <c r="G185" s="15">
        <f>SUMIFS(TOIMINTA!$AA$3:$AA$624, TOIMINTA!$AO$3:$AO$624,"j)*",TOIMINTA!$C$3:$C$624,"Toteutunut")</f>
        <v>0</v>
      </c>
      <c r="H185" s="5" t="e">
        <f t="shared" si="140"/>
        <v>#DIV/0!</v>
      </c>
      <c r="I185" s="57" t="e">
        <f t="shared" si="139"/>
        <v>#DIV/0!</v>
      </c>
      <c r="J185" s="53">
        <f>SUMIFS(TOIMINTA!$D$3:$D$624, TOIMINTA!$AO$3:$AO$624,"j)*",TOIMINTA!$C$3:$C$624,"Ei osallistujia")</f>
        <v>0</v>
      </c>
      <c r="K185" s="57" t="e">
        <f t="shared" si="141"/>
        <v>#DIV/0!</v>
      </c>
      <c r="L185" s="53">
        <f>SUMIFS(TOIMINTA!$D$3:$D$624, TOIMINTA!$AO$3:$AO$624,"j)*",TOIMINTA!$C$3:$C$624,"Peruttu")</f>
        <v>0</v>
      </c>
      <c r="M185" s="57" t="e">
        <f t="shared" si="142"/>
        <v>#DIV/0!</v>
      </c>
      <c r="N185" s="53">
        <f>SUMIFS(TOIMINTA!$S$3:$S$624, TOIMINTA!$AO$3:$AO$624,"j)*",TOIMINTA!$C$3:$C$624,"Toteutunut")</f>
        <v>0</v>
      </c>
      <c r="O185" s="53">
        <f>SUMIFS(TOIMINTA!$T$3:$T$624, TOIMINTA!$AO$3:$AO$624,"j)*",TOIMINTA!$C$3:$C$624,"Toteutunut")</f>
        <v>0</v>
      </c>
      <c r="P185" s="4">
        <f t="shared" si="143"/>
        <v>0</v>
      </c>
      <c r="Q185" s="15">
        <f>SUMIFS(TOIMINTA!$U$3:$U$624, TOIMINTA!$AO$3:$AO$624,"j)*",TOIMINTA!$C$3:$C$624,"Toteutunut")</f>
        <v>0</v>
      </c>
      <c r="R185" s="15">
        <f>SUMIFS(TOIMINTA!$V$3:$V$624, TOIMINTA!$AO$3:$AO$624,"j)*",TOIMINTA!$C$3:$C$624,"Toteutunut")</f>
        <v>0</v>
      </c>
      <c r="S185" s="15">
        <f>SUMIFS(TOIMINTA!$X$3:$X$624, TOIMINTA!$AO$3:$AO$624,"j)*",TOIMINTA!$C$3:$C$624,"Toteutunut")</f>
        <v>0</v>
      </c>
      <c r="T185" s="4">
        <f t="shared" si="144"/>
        <v>0</v>
      </c>
      <c r="U185" s="9" t="str">
        <f t="shared" si="138"/>
        <v>j)</v>
      </c>
    </row>
    <row r="186" spans="1:36" ht="15" thickBot="1" x14ac:dyDescent="0.35"/>
    <row r="187" spans="1:36" ht="14.25" customHeight="1" thickBot="1" x14ac:dyDescent="0.35">
      <c r="A187" s="3" t="s">
        <v>319</v>
      </c>
      <c r="B187" s="276">
        <f>SUMIF(Table_1[Toteutuminen],"Toteutunut",TOIMINTA!$D$3:$D$624)</f>
        <v>0</v>
      </c>
      <c r="C187" s="152">
        <f>D187+G187</f>
        <v>0</v>
      </c>
      <c r="D187" s="277">
        <f>TOIMINTA!W625</f>
        <v>0</v>
      </c>
      <c r="E187" s="275">
        <f>TOIMINTA!Y625</f>
        <v>0</v>
      </c>
      <c r="F187" s="274">
        <f>TOIMINTA!Z625</f>
        <v>0</v>
      </c>
      <c r="G187" s="243">
        <f>TOIMINTA!AA625</f>
        <v>0</v>
      </c>
      <c r="H187" s="71" t="e">
        <f>SUM(TOIMINTA!$D$3:$D$624)/SUM(TOIMINTA!$D$3:$D$624)</f>
        <v>#DIV/0!</v>
      </c>
      <c r="I187" s="72" t="e">
        <f>B187/($B$2+$J$2+$L$2)</f>
        <v>#DIV/0!</v>
      </c>
      <c r="J187" s="73">
        <f>SUMIF(Table_1[Toteutuminen],"Ei osallistujia",TOIMINTA!$D$3:$D$624)</f>
        <v>0</v>
      </c>
      <c r="K187" s="72" t="e">
        <f>J187/($B$2+$J$2+$L$2)</f>
        <v>#DIV/0!</v>
      </c>
      <c r="L187" s="73">
        <f>SUMIF(Table_1[Toteutuminen],"Peruttu",TOIMINTA!$D$3:$D$624)</f>
        <v>0</v>
      </c>
      <c r="M187" s="72" t="e">
        <f>L187/($B$2+$J$2+$L$2)</f>
        <v>#DIV/0!</v>
      </c>
      <c r="N187" s="73">
        <f>TOIMINTA!S625</f>
        <v>0</v>
      </c>
      <c r="O187" s="73">
        <f>TOIMINTA!T625</f>
        <v>0</v>
      </c>
      <c r="P187" s="74">
        <f>IF(N187=0,0,N187/O187)</f>
        <v>0</v>
      </c>
      <c r="Q187" s="75">
        <f>TOIMINTA!U625</f>
        <v>0</v>
      </c>
      <c r="R187" s="75">
        <f>TOIMINTA!V625</f>
        <v>0</v>
      </c>
      <c r="S187" s="75">
        <f>TOIMINTA!X625</f>
        <v>0</v>
      </c>
      <c r="T187" s="74">
        <f>IF(S187=0,0,S187/B187)</f>
        <v>0</v>
      </c>
      <c r="U187" s="9" t="str">
        <f>A187</f>
        <v>YHTEENSÄ</v>
      </c>
      <c r="V187" s="1"/>
      <c r="W187" s="1"/>
      <c r="X187" s="1"/>
      <c r="Y187" s="1"/>
      <c r="Z187" s="1"/>
      <c r="AA187" s="1"/>
      <c r="AB187" s="1"/>
      <c r="AC187" s="1"/>
      <c r="AD187" s="1"/>
      <c r="AE187" s="1"/>
      <c r="AF187" s="1"/>
      <c r="AG187" s="1"/>
      <c r="AH187" s="1"/>
      <c r="AI187" s="1"/>
      <c r="AJ187" s="1"/>
    </row>
    <row r="189" spans="1:36" x14ac:dyDescent="0.3">
      <c r="A189" s="167"/>
      <c r="B189" s="167"/>
      <c r="C189" s="167"/>
      <c r="D189" s="167"/>
      <c r="E189" s="167"/>
      <c r="F189" s="167"/>
      <c r="G189" s="254"/>
      <c r="H189" s="264"/>
      <c r="I189" s="167"/>
      <c r="J189" s="167"/>
      <c r="K189" s="167"/>
      <c r="L189" s="167"/>
      <c r="M189" s="167"/>
      <c r="N189" s="167"/>
      <c r="O189" s="167"/>
      <c r="P189" s="167"/>
      <c r="Q189" s="167"/>
      <c r="R189" s="167"/>
      <c r="S189" s="167"/>
      <c r="T189" s="167"/>
    </row>
    <row r="191" spans="1:36" x14ac:dyDescent="0.3">
      <c r="B191" s="2" t="s">
        <v>338</v>
      </c>
    </row>
    <row r="192" spans="1:36" ht="14.25" customHeight="1" x14ac:dyDescent="0.3">
      <c r="A192" s="8" t="s">
        <v>339</v>
      </c>
      <c r="B192" s="4">
        <f>SUMIFS(TOIMINTA!$D$3:$D$624, TOIMINTA!$F$3:$F$624,"&gt;=1.1.2022",TOIMINTA!$F$3:$F$624,"&lt;=30.4.2022",TOIMINTA!$C$3:$C$624,"Toteutunut")</f>
        <v>0</v>
      </c>
      <c r="C192" s="15">
        <f t="shared" ref="C192:C194" si="145">D192+G192</f>
        <v>0</v>
      </c>
      <c r="D192" s="34">
        <f>SUMIFS(TOIMINTA!$W$3:$W$624, TOIMINTA!$F$3:$F$624,"&gt;=1.1.2022",TOIMINTA!$F$3:$F$624,"&lt;=30.4.2022",TOIMINTA!$C$3:$C$624,"Toteutunut")</f>
        <v>0</v>
      </c>
      <c r="E192" s="68">
        <f>SUMIFS(TOIMINTA!$Y$3:$Y$624, TOIMINTA!$F$3:$F$624,"&gt;=1.1.2022",TOIMINTA!$F$3:$F$624,"&lt;=30.4.2022",TOIMINTA!$C$3:$C$624,"Toteutunut")</f>
        <v>0</v>
      </c>
      <c r="F192" s="34">
        <f>SUMIFS(TOIMINTA!$Z$3:$Z$624, TOIMINTA!$F$3:$F$624,"&gt;=1.1.2022",TOIMINTA!$F$3:$F$624,"&lt;=30.4.2022",TOIMINTA!$C$3:$C$624,"Toteutunut")</f>
        <v>0</v>
      </c>
      <c r="G192" s="68">
        <f>SUMIFS(TOIMINTA!$AA$3:$AA$624, TOIMINTA!$F$3:$F$624,"&gt;=1.1.2022",TOIMINTA!$F$3:$F$624,"&lt;=30.4.2022",TOIMINTA!$C$3:$C$624,"Toteutunut")</f>
        <v>0</v>
      </c>
      <c r="H192" s="266" t="e">
        <f>B192/$B$2</f>
        <v>#DIV/0!</v>
      </c>
      <c r="I192" s="57" t="e">
        <f>B192/($B$2+$E$2+$G$2)</f>
        <v>#DIV/0!</v>
      </c>
      <c r="J192" s="54">
        <f>SUMIFS(TOIMINTA!$D$3:$D$624, TOIMINTA!$F$3:$F$624,"&gt;=1.1.2022",TOIMINTA!$F$3:$F$624,"&lt;=30.4.2022",TOIMINTA!$C$3:$C$624,"Ei osallistujia")</f>
        <v>0</v>
      </c>
      <c r="K192" s="57" t="e">
        <f>J192/($B$2+$E$2+$G$2)</f>
        <v>#DIV/0!</v>
      </c>
      <c r="L192" s="54">
        <f>SUMIFS(TOIMINTA!$D$3:$D$624, TOIMINTA!$F$3:$F$624,"&gt;=1.1.2022",TOIMINTA!$F$3:$F$624,"&lt;=30.4.2022",TOIMINTA!$C$3:$C$624,"Peruttu")</f>
        <v>0</v>
      </c>
      <c r="M192" s="57" t="e">
        <f>L192/($B$2+$E$2+$G$2)</f>
        <v>#DIV/0!</v>
      </c>
      <c r="N192" s="55">
        <f>SUMIFS(TOIMINTA!$S$3:$S$624, TOIMINTA!$F$3:$F$624,"&gt;=1.1.2022",TOIMINTA!$F$3:$F$624,"&lt;=30.4.2022",TOIMINTA!$C$3:$C$624,"Toteutunut")</f>
        <v>0</v>
      </c>
      <c r="O192" s="55">
        <f>SUMIFS(TOIMINTA!$T$3:$T$624, TOIMINTA!$F$3:$F$624,"&gt;=1.1.2022",TOIMINTA!$F$3:$F$624,"&lt;=30.4.2022",TOIMINTA!$C$3:$C$624,"Toteutunut")</f>
        <v>0</v>
      </c>
      <c r="P192" s="67">
        <f t="shared" ref="P192:P202" si="146">IF(N192=0,0,N192/O192)</f>
        <v>0</v>
      </c>
      <c r="Q192" s="4">
        <f>SUMIFS(TOIMINTA!$U$3:$U$624, TOIMINTA!$F$3:$F$624,"&gt;=1.1.2022",TOIMINTA!$F$3:$F$624,"&lt;=30.4.2022",TOIMINTA!$C$3:$C$624,"Toteutunut")</f>
        <v>0</v>
      </c>
      <c r="R192" s="4">
        <f>SUMIFS(TOIMINTA!$V$3:$V$624, TOIMINTA!$F$3:$F$624,"&gt;=1.1.2022",TOIMINTA!$F$3:$F$624,"&lt;=30.4.2022",TOIMINTA!$C$3:$C$624,"Toteutunut")</f>
        <v>0</v>
      </c>
      <c r="S192" s="68">
        <f>SUMIFS(TOIMINTA!$X$3:$X$624, TOIMINTA!$F$3:$F$624,"&gt;=1.1.2022",TOIMINTA!$F$3:$F$624,"&lt;=30.4.2022",TOIMINTA!$C$3:$C$624,"Toteutunut")</f>
        <v>0</v>
      </c>
      <c r="T192" s="70">
        <f>IF(S192=0,0,S192/B192)</f>
        <v>0</v>
      </c>
      <c r="U192" s="9" t="str">
        <f>A192</f>
        <v>1. kolmannes, 1.1.-30.4.</v>
      </c>
      <c r="V192" s="1"/>
      <c r="W192" s="1"/>
      <c r="X192" s="1"/>
      <c r="Y192" s="1"/>
      <c r="Z192" s="1"/>
      <c r="AA192" s="1"/>
      <c r="AB192" s="1"/>
      <c r="AC192" s="1"/>
      <c r="AD192" s="1"/>
      <c r="AE192" s="1"/>
      <c r="AF192" s="1"/>
      <c r="AG192" s="1"/>
      <c r="AH192" s="1"/>
      <c r="AI192" s="1"/>
      <c r="AJ192" s="1"/>
    </row>
    <row r="193" spans="1:36" ht="14.25" customHeight="1" x14ac:dyDescent="0.3">
      <c r="A193" s="8" t="s">
        <v>340</v>
      </c>
      <c r="B193" s="4">
        <f>SUMIFS(TOIMINTA!$D$3:$D$624, TOIMINTA!$F$3:$F$624,"&gt;=1.5.2022",TOIMINTA!$F$3:$F$624,"&lt;=31.8.2022",TOIMINTA!$C$3:$C$624,"Toteutunut")</f>
        <v>0</v>
      </c>
      <c r="C193" s="15">
        <f t="shared" si="145"/>
        <v>0</v>
      </c>
      <c r="D193" s="69">
        <f>SUMIFS(TOIMINTA!$W$3:$W$624, TOIMINTA!$F$3:$F$624,"&gt;=1.5.2022",TOIMINTA!$F$3:$F$624,"&lt;=31.8.2022",TOIMINTA!$C$3:$C$624,"Toteutunut")</f>
        <v>0</v>
      </c>
      <c r="E193" s="4">
        <f>SUMIFS(TOIMINTA!$Y$3:$Y$624, TOIMINTA!$F$3:$F$624,"&gt;=1.5.2022",TOIMINTA!$F$3:$F$624,"&lt;=31.8.2022",TOIMINTA!$C$3:$C$624,"Toteutunut")</f>
        <v>0</v>
      </c>
      <c r="F193" s="69">
        <f>SUMIFS(TOIMINTA!$Z$3:$Z$624, TOIMINTA!$F$3:$F$624,"&gt;=1.5.2022",TOIMINTA!$F$3:$F$624,"&lt;=31.8.2022",TOIMINTA!$C$3:$C$624,"Toteutunut")</f>
        <v>0</v>
      </c>
      <c r="G193" s="68">
        <f>SUMIFS(TOIMINTA!$AA$3:$AA$624, TOIMINTA!$F$3:$F$624,"&gt;=1.5.2022",TOIMINTA!$F$3:$F$624,"&lt;=31.8.2022",TOIMINTA!$C$3:$C$624,"Toteutunut")</f>
        <v>0</v>
      </c>
      <c r="H193" s="266" t="e">
        <f>B193/$B$2</f>
        <v>#DIV/0!</v>
      </c>
      <c r="I193" s="60" t="e">
        <f>B193/($B$2+$E$2+$G$2)</f>
        <v>#DIV/0!</v>
      </c>
      <c r="J193" s="54">
        <f>SUMIFS(TOIMINTA!$D$3:$D$624, TOIMINTA!$F$3:$F$624,"&gt;=1.5.2022",TOIMINTA!$F$3:$F$624,"&lt;=31.8.2022",TOIMINTA!$C$3:$C$624,"Ei osallistujia")</f>
        <v>0</v>
      </c>
      <c r="K193" s="57" t="e">
        <f t="shared" ref="K193:K194" si="147">J193/($B$2+$E$2+$G$2)</f>
        <v>#DIV/0!</v>
      </c>
      <c r="L193" s="54">
        <f>SUMIFS(TOIMINTA!$D$3:$D$624, TOIMINTA!$F$3:$F$624,"&gt;=1.5.2022",TOIMINTA!$F$3:$F$624,"&lt;=31.8.2022",TOIMINTA!$C$3:$C$624,"Peruttu")</f>
        <v>0</v>
      </c>
      <c r="M193" s="57" t="e">
        <f t="shared" ref="M193:M194" si="148">L193/($B$2+$E$2+$G$2)</f>
        <v>#DIV/0!</v>
      </c>
      <c r="N193" s="54">
        <f>SUMIFS(TOIMINTA!$S$3:$S$624, TOIMINTA!$F$3:$F$624,"&gt;=1.5.2022",TOIMINTA!$F$3:$F$624,"&lt;=31.8.2022",TOIMINTA!$C$3:$C$624,"Toteutunut")</f>
        <v>0</v>
      </c>
      <c r="O193" s="54">
        <f>SUMIFS(TOIMINTA!$T$3:$T$624, TOIMINTA!$F$3:$F$624,"&gt;=1.5.2022",TOIMINTA!$F$3:$F$624,"&lt;=31.8.2022",TOIMINTA!$C$3:$C$624,"Toteutunut")</f>
        <v>0</v>
      </c>
      <c r="P193" s="67">
        <f t="shared" si="146"/>
        <v>0</v>
      </c>
      <c r="Q193" s="4">
        <f>SUMIFS(TOIMINTA!$U$3:$U$624, TOIMINTA!$F$3:$F$624,"&gt;=1.5.2022",TOIMINTA!$F$3:$F$624,"&lt;=31.8.2022",TOIMINTA!$C$3:$C$624,"Toteutunut")</f>
        <v>0</v>
      </c>
      <c r="R193" s="4">
        <f>SUMIFS(TOIMINTA!$V$3:$V$624, TOIMINTA!$F$3:$F$624,"&gt;=1.5.2022",TOIMINTA!$F$3:$F$624,"&lt;=31.8.2022",TOIMINTA!$C$3:$C$624,"Toteutunut")</f>
        <v>0</v>
      </c>
      <c r="S193" s="4">
        <f>SUMIFS(TOIMINTA!$X$3:$X$624, TOIMINTA!$F$3:$F$624,"&gt;=1.5.2022",TOIMINTA!$F$3:$F$624,"&lt;=31.8.2022",TOIMINTA!$C$3:$C$624,"Toteutunut")</f>
        <v>0</v>
      </c>
      <c r="T193" s="69">
        <f>IF(S193=0,0,S193/B193)</f>
        <v>0</v>
      </c>
      <c r="U193" s="9" t="str">
        <f>A193</f>
        <v>2. kolmannes, 1.5.-31.8.</v>
      </c>
      <c r="V193" s="1"/>
      <c r="W193" s="1"/>
      <c r="X193" s="1"/>
      <c r="Y193" s="1"/>
      <c r="Z193" s="1"/>
      <c r="AA193" s="1"/>
      <c r="AB193" s="1"/>
      <c r="AC193" s="1"/>
      <c r="AD193" s="1"/>
      <c r="AE193" s="1"/>
      <c r="AF193" s="1"/>
      <c r="AG193" s="1"/>
      <c r="AH193" s="1"/>
      <c r="AI193" s="1"/>
      <c r="AJ193" s="1"/>
    </row>
    <row r="194" spans="1:36" ht="14.25" customHeight="1" x14ac:dyDescent="0.3">
      <c r="A194" s="8" t="s">
        <v>341</v>
      </c>
      <c r="B194" s="4">
        <f>SUMIFS(TOIMINTA!$D$3:$D$624, TOIMINTA!$F$3:$F$624,"&gt;=1.9.2022",TOIMINTA!$F$3:$F$624,"&lt;=31.12.2022",TOIMINTA!$C$3:$C$624,"Toteutunut")</f>
        <v>0</v>
      </c>
      <c r="C194" s="15">
        <f t="shared" si="145"/>
        <v>0</v>
      </c>
      <c r="D194" s="4">
        <f>SUMIFS(TOIMINTA!$W$3:$W$624, TOIMINTA!$F$3:$F$624,"&gt;=1.9.2022",TOIMINTA!$F$3:$F$624,"&lt;=31.12.2022",TOIMINTA!$C$3:$C$624,"Toteutunut")</f>
        <v>0</v>
      </c>
      <c r="E194" s="4">
        <f>SUMIFS(TOIMINTA!$Y$3:$Y$624, TOIMINTA!$F$3:$F$624,"&gt;=1.9.2022",TOIMINTA!$F$3:$F$624,"&lt;=31.12.2022",TOIMINTA!$C$3:$C$624,"Toteutunut")</f>
        <v>0</v>
      </c>
      <c r="F194" s="4">
        <f>SUMIFS(TOIMINTA!$Z$3:$Z$624, TOIMINTA!$F$3:$F$624,"&gt;=1.9.2022",TOIMINTA!$F$3:$F$624,"&lt;=31.12.2022",TOIMINTA!$C$3:$C$624,"Toteutunut")</f>
        <v>0</v>
      </c>
      <c r="G194" s="68">
        <f>SUMIFS(TOIMINTA!$AA$3:$AA$624, TOIMINTA!$F$3:$F$624,"&gt;=1.9.2022",TOIMINTA!$F$3:$F$624,"&lt;=31.12.2022",TOIMINTA!$C$3:$C$624,"Toteutunut")</f>
        <v>0</v>
      </c>
      <c r="H194" s="266" t="e">
        <f>B194/$B$2</f>
        <v>#DIV/0!</v>
      </c>
      <c r="I194" s="60" t="e">
        <f>B194/($B$2+$E$2+$G$2)</f>
        <v>#DIV/0!</v>
      </c>
      <c r="J194" s="54">
        <f>SUMIFS(TOIMINTA!$D$3:$D$624, TOIMINTA!$F$3:$F$624,"&gt;=1.9.2022",TOIMINTA!$F$3:$F$624,"&lt;=31.12.2022",TOIMINTA!$C$3:$C$624,"Ei osallistujia")</f>
        <v>0</v>
      </c>
      <c r="K194" s="57" t="e">
        <f t="shared" si="147"/>
        <v>#DIV/0!</v>
      </c>
      <c r="L194" s="54">
        <f>SUMIFS(TOIMINTA!$D$3:$D$624, TOIMINTA!$F$3:$F$624,"&gt;=1.9.2022",TOIMINTA!$F$3:$F$624,"&lt;=31.12.2022",TOIMINTA!$C$3:$C$624,"Peruttu")</f>
        <v>0</v>
      </c>
      <c r="M194" s="57" t="e">
        <f t="shared" si="148"/>
        <v>#DIV/0!</v>
      </c>
      <c r="N194" s="54">
        <f>SUMIFS(TOIMINTA!$S$3:$S$624, TOIMINTA!$F$3:$F$624,"&gt;=1.9.2022",TOIMINTA!$F$3:$F$624,"&lt;=31.12.2022",TOIMINTA!$C$3:$C$624,"Toteutunut")</f>
        <v>0</v>
      </c>
      <c r="O194" s="54">
        <f>SUMIFS(TOIMINTA!$T$3:$T$624, TOIMINTA!$F$3:$F$624,"&gt;=1.9.2022",TOIMINTA!$F$3:$F$624,"&lt;=31.12.2022",TOIMINTA!$C$3:$C$624,"Toteutunut")</f>
        <v>0</v>
      </c>
      <c r="P194" s="67">
        <f>IF(N194=0,0,N194/O194)</f>
        <v>0</v>
      </c>
      <c r="Q194" s="4">
        <f>SUMIFS(TOIMINTA!$U$3:$U$624, TOIMINTA!$F$3:$F$624,"&gt;=1.9.2022",TOIMINTA!$F$3:$F$624,"&lt;=31.12.2022",TOIMINTA!$C$3:$C$624,"Toteutunut")</f>
        <v>0</v>
      </c>
      <c r="R194" s="4">
        <f>SUMIFS(TOIMINTA!$V$3:$V$624, TOIMINTA!$F$3:$F$624,"&gt;=1.9.2022",TOIMINTA!$F$3:$F$624,"&lt;=31.12.2022",TOIMINTA!$C$3:$C$624,"Toteutunut")</f>
        <v>0</v>
      </c>
      <c r="S194" s="4">
        <f>SUMIFS(TOIMINTA!$X$3:$X$624, TOIMINTA!$F$3:$F$624,"&gt;=1.9.2022",TOIMINTA!$F$3:$F$624,"&lt;=31.12.2022",TOIMINTA!$C$3:$C$624,"Toteutunut")</f>
        <v>0</v>
      </c>
      <c r="T194" s="4">
        <f>IF(S194=0,0,S194/B194)</f>
        <v>0</v>
      </c>
      <c r="U194" s="9" t="str">
        <f>A194</f>
        <v>3. kolmannes, 1.9.-31.12.</v>
      </c>
      <c r="V194" s="1"/>
      <c r="W194" s="1"/>
      <c r="X194" s="1"/>
      <c r="Y194" s="1"/>
      <c r="Z194" s="1"/>
      <c r="AA194" s="1"/>
      <c r="AB194" s="1"/>
      <c r="AC194" s="1"/>
      <c r="AD194" s="1"/>
      <c r="AE194" s="1"/>
      <c r="AF194" s="1"/>
      <c r="AG194" s="1"/>
      <c r="AH194" s="1"/>
      <c r="AI194" s="1"/>
      <c r="AJ194" s="1"/>
    </row>
    <row r="195" spans="1:36" s="158" customFormat="1" ht="14.25" customHeight="1" x14ac:dyDescent="0.3">
      <c r="A195" s="158" t="s">
        <v>342</v>
      </c>
      <c r="B195" s="165">
        <f>SUM(B192:B194)</f>
        <v>0</v>
      </c>
      <c r="C195" s="165">
        <f t="shared" ref="C195:S195" si="149">SUM(C192:C194)</f>
        <v>0</v>
      </c>
      <c r="D195" s="165">
        <f t="shared" si="149"/>
        <v>0</v>
      </c>
      <c r="E195" s="159">
        <f t="shared" si="149"/>
        <v>0</v>
      </c>
      <c r="F195" s="159">
        <f t="shared" si="149"/>
        <v>0</v>
      </c>
      <c r="G195" s="165">
        <f t="shared" ref="G195" si="150">SUM(G192:G194)</f>
        <v>0</v>
      </c>
      <c r="H195" s="267" t="e">
        <f t="shared" si="149"/>
        <v>#DIV/0!</v>
      </c>
      <c r="I195" s="160" t="e">
        <f t="shared" si="149"/>
        <v>#DIV/0!</v>
      </c>
      <c r="J195" s="159">
        <f t="shared" si="149"/>
        <v>0</v>
      </c>
      <c r="K195" s="160" t="e">
        <f t="shared" si="149"/>
        <v>#DIV/0!</v>
      </c>
      <c r="L195" s="159">
        <f t="shared" si="149"/>
        <v>0</v>
      </c>
      <c r="M195" s="160" t="e">
        <f t="shared" si="149"/>
        <v>#DIV/0!</v>
      </c>
      <c r="N195" s="159">
        <f t="shared" si="149"/>
        <v>0</v>
      </c>
      <c r="O195" s="159">
        <f t="shared" si="149"/>
        <v>0</v>
      </c>
      <c r="P195" s="159">
        <f>IF(N195=0,0,N195/O195)</f>
        <v>0</v>
      </c>
      <c r="Q195" s="159">
        <f t="shared" si="149"/>
        <v>0</v>
      </c>
      <c r="R195" s="159">
        <f t="shared" si="149"/>
        <v>0</v>
      </c>
      <c r="S195" s="159">
        <f t="shared" si="149"/>
        <v>0</v>
      </c>
      <c r="T195" s="159">
        <f>IF(S195=0,0,S195/B195)</f>
        <v>0</v>
      </c>
    </row>
    <row r="196" spans="1:36" s="158" customFormat="1" ht="14.25" customHeight="1" x14ac:dyDescent="0.3">
      <c r="B196" s="165"/>
      <c r="C196" s="165"/>
      <c r="D196" s="165"/>
      <c r="E196" s="159"/>
      <c r="F196" s="159"/>
      <c r="G196" s="165"/>
      <c r="H196" s="267"/>
      <c r="I196" s="160"/>
      <c r="J196" s="159"/>
      <c r="K196" s="160"/>
      <c r="L196" s="159"/>
      <c r="M196" s="160"/>
      <c r="N196" s="159"/>
      <c r="O196" s="159"/>
      <c r="P196" s="159"/>
      <c r="Q196" s="159"/>
      <c r="R196" s="159"/>
      <c r="S196" s="159"/>
      <c r="T196" s="159"/>
    </row>
    <row r="197" spans="1:36" ht="14.25" customHeight="1" x14ac:dyDescent="0.3">
      <c r="A197" s="8"/>
      <c r="B197" s="166" t="s">
        <v>343</v>
      </c>
      <c r="C197" s="166"/>
      <c r="D197" s="166"/>
      <c r="E197" s="166"/>
      <c r="F197" s="30"/>
      <c r="G197" s="166"/>
      <c r="I197" s="30"/>
      <c r="J197" s="30"/>
      <c r="K197" s="30"/>
      <c r="L197" s="30"/>
      <c r="M197" s="30"/>
      <c r="N197" s="30"/>
      <c r="O197" s="30"/>
      <c r="P197" s="30"/>
      <c r="Q197" s="30"/>
      <c r="R197" s="30"/>
      <c r="S197" s="30"/>
      <c r="T197" s="30"/>
      <c r="U197" s="83">
        <f>A197</f>
        <v>0</v>
      </c>
      <c r="V197" s="1"/>
      <c r="W197" s="1"/>
      <c r="X197" s="1"/>
      <c r="Y197" s="1"/>
      <c r="Z197" s="1"/>
      <c r="AA197" s="1"/>
      <c r="AB197" s="1"/>
      <c r="AC197" s="1"/>
      <c r="AD197" s="1"/>
      <c r="AE197" s="1"/>
      <c r="AF197" s="1"/>
      <c r="AG197" s="1"/>
      <c r="AH197" s="1"/>
      <c r="AI197" s="1"/>
      <c r="AJ197" s="1"/>
    </row>
    <row r="198" spans="1:36" ht="14.25" customHeight="1" x14ac:dyDescent="0.3">
      <c r="A198" s="8" t="s">
        <v>344</v>
      </c>
      <c r="B198" s="34">
        <f>SUMIFS(TOIMINTA!$D$3:$D$624, TOIMINTA!$F$3:$F$624,"&gt;=1.1.2022",TOIMINTA!$F$3:$F$624,"&lt;=31.3.2022",TOIMINTA!$C$3:$C$624,"Toteutunut")</f>
        <v>0</v>
      </c>
      <c r="C198" s="15">
        <f t="shared" ref="C198:C201" si="151">D198+G198</f>
        <v>0</v>
      </c>
      <c r="D198" s="34">
        <f>SUMIFS(TOIMINTA!$W$3:$W$624, TOIMINTA!$F$3:$F$624,"&gt;=1.1.2022",TOIMINTA!$F$3:$F$624,"&lt;=31.3.2022",TOIMINTA!$C$3:$C$624,"Toteutunut")</f>
        <v>0</v>
      </c>
      <c r="E198" s="34">
        <f>SUMIFS(TOIMINTA!$Y$3:$Y$624, TOIMINTA!$F$3:$F$624,"&gt;=1.1.2022",TOIMINTA!$F$3:$F$624,"&lt;=31.3.2022",TOIMINTA!$C$3:$C$624,"Toteutunut")</f>
        <v>0</v>
      </c>
      <c r="F198" s="34">
        <f>SUMIFS(TOIMINTA!$Z$3:$Z$624, TOIMINTA!$F$3:$F$624,"&gt;=1.1.2022",TOIMINTA!$F$3:$F$624,"&lt;=31.3.2022",TOIMINTA!$C$3:$C$624,"Toteutunut")</f>
        <v>0</v>
      </c>
      <c r="G198" s="256">
        <f>SUMIFS(TOIMINTA!$AA$3:$AA$624, TOIMINTA!$F$3:$F$624,"&gt;=1.1.2022",TOIMINTA!$F$3:$F$624,"&lt;=31.3.2022",TOIMINTA!$C$3:$C$624,"Toteutunut")</f>
        <v>0</v>
      </c>
      <c r="H198" s="260" t="e">
        <f>B198/$B$2</f>
        <v>#DIV/0!</v>
      </c>
      <c r="I198" s="57" t="e">
        <f>B198/($B$2+$E$2+$G$2)</f>
        <v>#DIV/0!</v>
      </c>
      <c r="J198" s="54">
        <f>SUMIFS(TOIMINTA!$D$3:$D$624, TOIMINTA!$F$3:$F$624,"&gt;=1.1.2022",TOIMINTA!$F$3:$F$624,"&lt;=31.3.2022",TOIMINTA!$C$3:$C$624,"Ei osallistujia")</f>
        <v>0</v>
      </c>
      <c r="K198" s="57" t="e">
        <f>J198/($B$2+$E$2+$G$2)</f>
        <v>#DIV/0!</v>
      </c>
      <c r="L198" s="54">
        <f>SUMIFS(TOIMINTA!$D$3:$D$624, TOIMINTA!$F$3:$F$624,"&gt;=1.1.2022",TOIMINTA!$F$3:$F$624,"&lt;=31.3.2022",TOIMINTA!$C$3:$C$624,"Peruttu")</f>
        <v>0</v>
      </c>
      <c r="M198" s="57" t="e">
        <f>L198/($B$2+$E$2+$G$2)</f>
        <v>#DIV/0!</v>
      </c>
      <c r="N198" s="54">
        <f>SUMIFS(TOIMINTA!$S$3:$S$624, TOIMINTA!$F$3:$F$624,"&gt;=1.1.2022",TOIMINTA!$F$3:$F$624,"&lt;=31.3.2022",TOIMINTA!$C$3:$C$624,"Toteutunut")</f>
        <v>0</v>
      </c>
      <c r="O198" s="54">
        <f>SUMIFS(TOIMINTA!$T$3:$T$624, TOIMINTA!$F$3:$F$624,"&gt;=1.1.2022",TOIMINTA!$F$3:$F$624,"&lt;=31.3.2022",TOIMINTA!$C$3:$C$624,"Toteutunut")</f>
        <v>0</v>
      </c>
      <c r="P198" s="34">
        <f t="shared" si="146"/>
        <v>0</v>
      </c>
      <c r="Q198" s="34">
        <f>SUMIFS(TOIMINTA!$U$3:$U$624, TOIMINTA!$F$3:$F$624,"&gt;=1.1.2022",TOIMINTA!$F$3:$F$624,"&lt;=31.3.2022",TOIMINTA!$C$3:$C$624,"Toteutunut")</f>
        <v>0</v>
      </c>
      <c r="R198" s="34">
        <f>SUMIFS(TOIMINTA!$V$3:$V$624, TOIMINTA!$F$3:$F$624,"&gt;=1.1.2022",TOIMINTA!$F$3:$F$624,"&lt;=31.3.2022",TOIMINTA!$C$3:$C$624,"Toteutunut")</f>
        <v>0</v>
      </c>
      <c r="S198" s="34">
        <f>SUMIFS(TOIMINTA!$X$3:$X$624, TOIMINTA!$F$3:$F$624,"&gt;=1.1.2022",TOIMINTA!$F$3:$F$624,"&lt;=31.3.2022",TOIMINTA!$C$3:$C$624,"Toteutunut")</f>
        <v>0</v>
      </c>
      <c r="T198" s="34">
        <f>IF(S198=0,0,S198/B198)</f>
        <v>0</v>
      </c>
      <c r="U198" s="9" t="str">
        <f>A198</f>
        <v>1. neljännes, 1.1.-31.3.</v>
      </c>
      <c r="V198" s="1"/>
      <c r="W198" s="1"/>
      <c r="X198" s="1"/>
      <c r="Y198" s="1"/>
      <c r="Z198" s="1"/>
      <c r="AA198" s="1"/>
      <c r="AB198" s="1"/>
      <c r="AC198" s="1"/>
      <c r="AD198" s="1"/>
      <c r="AE198" s="1"/>
      <c r="AF198" s="1"/>
      <c r="AG198" s="1"/>
      <c r="AH198" s="1"/>
      <c r="AI198" s="1"/>
      <c r="AJ198" s="1"/>
    </row>
    <row r="199" spans="1:36" ht="14.25" customHeight="1" x14ac:dyDescent="0.3">
      <c r="A199" s="8" t="s">
        <v>345</v>
      </c>
      <c r="B199" s="34">
        <f>SUMIFS(TOIMINTA!$D$3:$D$624, TOIMINTA!$F$3:$F$624,"&gt;=1.4.2022",TOIMINTA!$F$3:$F$624,"&lt;=30.6.2022",TOIMINTA!$C$3:$C$624,"Toteutunut")</f>
        <v>0</v>
      </c>
      <c r="C199" s="15">
        <f t="shared" si="151"/>
        <v>0</v>
      </c>
      <c r="D199" s="34">
        <f>SUMIFS(TOIMINTA!$W$3:$W$624, TOIMINTA!$F$3:$F$624,"&gt;=1.4.2022",TOIMINTA!$F$3:$F$624,"&lt;=30.6.2022",TOIMINTA!$C$3:$C$624,"Toteutunut")</f>
        <v>0</v>
      </c>
      <c r="E199" s="34">
        <f>SUMIFS(TOIMINTA!$Y$3:$Y$624, TOIMINTA!$F$3:$F$624,"&gt;=1.4.2022",TOIMINTA!$F$3:$F$624,"&lt;=30.6.2022",TOIMINTA!$C$3:$C$624,"Toteutunut")</f>
        <v>0</v>
      </c>
      <c r="F199" s="34">
        <f>SUMIFS(TOIMINTA!$Z$3:$Z$624, TOIMINTA!$F$3:$F$624,"&gt;=1.4.2022",TOIMINTA!$F$3:$F$624,"&lt;=30.6.2022",TOIMINTA!$C$3:$C$624,"Toteutunut")</f>
        <v>0</v>
      </c>
      <c r="G199" s="256">
        <f>SUMIFS(TOIMINTA!$AA$3:$AA$624, TOIMINTA!$F$3:$F$624,"&gt;=1.4.2022",TOIMINTA!$F$3:$F$624,"&lt;=30.6.2022",TOIMINTA!$C$3:$C$624,"Toteutunut")</f>
        <v>0</v>
      </c>
      <c r="H199" s="260" t="e">
        <f>B199/$B$2</f>
        <v>#DIV/0!</v>
      </c>
      <c r="I199" s="57" t="e">
        <f>B199/($B$2+$E$2+$G$2)</f>
        <v>#DIV/0!</v>
      </c>
      <c r="J199" s="54">
        <f>SUMIFS(TOIMINTA!$D$3:$D$624, TOIMINTA!$F$3:$F$624,"&gt;=1.4.2022",TOIMINTA!$F$3:$F$624,"&lt;=30.6.2022",TOIMINTA!$C$3:$C$624,"Ei osallistujia")</f>
        <v>0</v>
      </c>
      <c r="K199" s="57" t="e">
        <f t="shared" ref="K199:K201" si="152">J199/($B$2+$E$2+$G$2)</f>
        <v>#DIV/0!</v>
      </c>
      <c r="L199" s="54">
        <f>SUMIFS(TOIMINTA!$D$3:$D$624, TOIMINTA!$F$3:$F$624,"&gt;=1.4.2022",TOIMINTA!$F$3:$F$624,"&lt;=30.6.2022",TOIMINTA!$C$3:$C$624,"Peruttu")</f>
        <v>0</v>
      </c>
      <c r="M199" s="57" t="e">
        <f t="shared" ref="M199:M201" si="153">L199/($B$2+$E$2+$G$2)</f>
        <v>#DIV/0!</v>
      </c>
      <c r="N199" s="54">
        <f>SUMIFS(TOIMINTA!$S$3:$S$624, TOIMINTA!$F$3:$F$624,"&gt;=1.4.2022",TOIMINTA!$F$3:$F$624,"&lt;=30.6.2022",TOIMINTA!$C$3:$C$624,"Toteutunut")</f>
        <v>0</v>
      </c>
      <c r="O199" s="54">
        <f>SUMIFS(TOIMINTA!$T$3:$T$624, TOIMINTA!$F$3:$F$624,"&gt;=1.4.2022",TOIMINTA!$F$3:$F$624,"&lt;=30.6.2022",TOIMINTA!$C$3:$C$624,"Toteutunut")</f>
        <v>0</v>
      </c>
      <c r="P199" s="34">
        <f t="shared" si="146"/>
        <v>0</v>
      </c>
      <c r="Q199" s="34">
        <f>SUMIFS(TOIMINTA!$U$3:$U$624, TOIMINTA!$F$3:$F$624,"&gt;=1.4.2022",TOIMINTA!$F$3:$F$624,"&lt;=30.6.2022",TOIMINTA!$C$3:$C$624,"Toteutunut")</f>
        <v>0</v>
      </c>
      <c r="R199" s="34">
        <f>SUMIFS(TOIMINTA!$V$3:$V$624, TOIMINTA!$F$3:$F$624,"&gt;=1.4.2022",TOIMINTA!$F$3:$F$624,"&lt;=30.6.2022",TOIMINTA!$C$3:$C$624,"Toteutunut")</f>
        <v>0</v>
      </c>
      <c r="S199" s="34">
        <f>SUMIFS(TOIMINTA!$X$3:$X$624, TOIMINTA!$F$3:$F$624,"&gt;=1.4.2022",TOIMINTA!$F$3:$F$624,"&lt;=30.6.2022",TOIMINTA!$C$3:$C$624,"Toteutunut")</f>
        <v>0</v>
      </c>
      <c r="T199" s="34">
        <f>IF(S199=0,0,S199/B199)</f>
        <v>0</v>
      </c>
      <c r="U199" s="9" t="str">
        <f>A199</f>
        <v>2. neljännes 1.4.-30.6.</v>
      </c>
      <c r="V199" s="1"/>
      <c r="W199" s="1"/>
      <c r="X199" s="1"/>
      <c r="Y199" s="1"/>
      <c r="Z199" s="1"/>
      <c r="AA199" s="1"/>
      <c r="AB199" s="1"/>
      <c r="AC199" s="1"/>
      <c r="AD199" s="1"/>
      <c r="AE199" s="1"/>
      <c r="AF199" s="1"/>
      <c r="AG199" s="1"/>
      <c r="AH199" s="1"/>
      <c r="AI199" s="1"/>
      <c r="AJ199" s="1"/>
    </row>
    <row r="200" spans="1:36" ht="14.25" customHeight="1" x14ac:dyDescent="0.3">
      <c r="A200" s="8" t="s">
        <v>346</v>
      </c>
      <c r="B200" s="34">
        <f>SUMIFS(TOIMINTA!$D$3:$D$624, TOIMINTA!$F$3:$F$624,"&gt;=1.7.2022",TOIMINTA!$F$3:$F$624,"&lt;=30.9.2022",TOIMINTA!$C$3:$C$624,"Toteutunut")</f>
        <v>0</v>
      </c>
      <c r="C200" s="15">
        <f t="shared" si="151"/>
        <v>0</v>
      </c>
      <c r="D200" s="34">
        <f>SUMIFS(TOIMINTA!$W$3:$W$624, TOIMINTA!$F$3:$F$624,"&gt;=1.7.2022",TOIMINTA!$F$3:$F$624,"&lt;=30.9.2022",TOIMINTA!$C$3:$C$624,"Toteutunut")</f>
        <v>0</v>
      </c>
      <c r="E200" s="34">
        <f>SUMIFS(TOIMINTA!$Y$3:$Y$624, TOIMINTA!$F$3:$F$624,"&gt;=1.7.2022",TOIMINTA!$F$3:$F$624,"&lt;=30.9.2022",TOIMINTA!$C$3:$C$624,"Toteutunut")</f>
        <v>0</v>
      </c>
      <c r="F200" s="34">
        <f>SUMIFS(TOIMINTA!$Z$3:$Z$624, TOIMINTA!$F$3:$F$624,"&gt;=1.7.2022",TOIMINTA!$F$3:$F$624,"&lt;=30.9.2022",TOIMINTA!$C$3:$C$624,"Toteutunut")</f>
        <v>0</v>
      </c>
      <c r="G200" s="256">
        <f>SUMIFS(TOIMINTA!$AA$3:$AA$624, TOIMINTA!$F$3:$F$624,"&gt;=1.7.2022",TOIMINTA!$F$3:$F$624,"&lt;=30.9.2022",TOIMINTA!$C$3:$C$624,"Toteutunut")</f>
        <v>0</v>
      </c>
      <c r="H200" s="260" t="e">
        <f>B200/$B$2</f>
        <v>#DIV/0!</v>
      </c>
      <c r="I200" s="57" t="e">
        <f>B200/($B$2+$E$2+$G$2)</f>
        <v>#DIV/0!</v>
      </c>
      <c r="J200" s="54">
        <f>SUMIFS(TOIMINTA!$D$3:$D$624, TOIMINTA!$F$3:$F$624,"&gt;=1.7.2022",TOIMINTA!$F$3:$F$624,"&lt;=30.9.2022",TOIMINTA!$C$3:$C$624,"Ei osallistujia")</f>
        <v>0</v>
      </c>
      <c r="K200" s="57" t="e">
        <f t="shared" si="152"/>
        <v>#DIV/0!</v>
      </c>
      <c r="L200" s="54">
        <f>SUMIFS(TOIMINTA!$D$3:$D$624, TOIMINTA!$F$3:$F$624,"&gt;=1.7.2022",TOIMINTA!$F$3:$F$624,"&lt;=30.9.2022",TOIMINTA!$C$3:$C$624,"Peruttu")</f>
        <v>0</v>
      </c>
      <c r="M200" s="57" t="e">
        <f t="shared" si="153"/>
        <v>#DIV/0!</v>
      </c>
      <c r="N200" s="54">
        <f>SUMIFS(TOIMINTA!$S$3:$S$624, TOIMINTA!$F$3:$F$624,"&gt;=1.7.2022",TOIMINTA!$F$3:$F$624,"&lt;=30.9.2022",TOIMINTA!$C$3:$C$624,"Toteutunut")</f>
        <v>0</v>
      </c>
      <c r="O200" s="54">
        <f>SUMIFS(TOIMINTA!$T$3:$T$624, TOIMINTA!$F$3:$F$624,"&gt;=1.7.2022",TOIMINTA!$F$3:$F$624,"&lt;=30.9.2022",TOIMINTA!$C$3:$C$624,"Toteutunut")</f>
        <v>0</v>
      </c>
      <c r="P200" s="34">
        <f t="shared" si="146"/>
        <v>0</v>
      </c>
      <c r="Q200" s="34">
        <f>SUMIFS(TOIMINTA!$U$3:$U$624, TOIMINTA!$F$3:$F$624,"&gt;=1.7.2022",TOIMINTA!$F$3:$F$624,"&lt;=30.9.2022",TOIMINTA!$C$3:$C$624,"Toteutunut")</f>
        <v>0</v>
      </c>
      <c r="R200" s="34">
        <f>SUMIFS(TOIMINTA!$V$3:$V$624, TOIMINTA!$F$3:$F$624,"&gt;=1.7.2022",TOIMINTA!$F$3:$F$624,"&lt;=30.9.2022",TOIMINTA!$C$3:$C$624,"Toteutunut")</f>
        <v>0</v>
      </c>
      <c r="S200" s="34">
        <f>SUMIFS(TOIMINTA!$X$3:$X$624, TOIMINTA!$F$3:$F$624,"&gt;=1.7.2022",TOIMINTA!$F$3:$F$624,"&lt;=30.9.2022",TOIMINTA!$C$3:$C$624,"Toteutunut")</f>
        <v>0</v>
      </c>
      <c r="T200" s="34">
        <f>IF(S200=0,0,S200/B200)</f>
        <v>0</v>
      </c>
      <c r="U200" s="9" t="str">
        <f>A200</f>
        <v>3. neljännes, 1.7.-30.9.</v>
      </c>
      <c r="V200" s="1"/>
      <c r="W200" s="1"/>
      <c r="X200" s="1"/>
      <c r="Y200" s="1"/>
      <c r="Z200" s="1"/>
      <c r="AA200" s="1"/>
      <c r="AB200" s="1"/>
      <c r="AC200" s="1"/>
      <c r="AD200" s="1"/>
      <c r="AE200" s="1"/>
      <c r="AF200" s="1"/>
      <c r="AG200" s="1"/>
      <c r="AH200" s="1"/>
      <c r="AI200" s="1"/>
      <c r="AJ200" s="1"/>
    </row>
    <row r="201" spans="1:36" ht="14.25" customHeight="1" x14ac:dyDescent="0.3">
      <c r="A201" s="8" t="s">
        <v>347</v>
      </c>
      <c r="B201" s="34">
        <f>SUMIFS(TOIMINTA!$D$3:$D$624, TOIMINTA!$F$3:$F$624,"&gt;=1.10.2022",TOIMINTA!$F$3:$F$624,"&lt;=31.12.2022",TOIMINTA!$C$3:$C$624,"Toteutunut")</f>
        <v>0</v>
      </c>
      <c r="C201" s="15">
        <f t="shared" si="151"/>
        <v>0</v>
      </c>
      <c r="D201" s="34">
        <f>SUMIFS(TOIMINTA!$W$3:$W$624, TOIMINTA!$F$3:$F$624,"&gt;=1.10.2022",TOIMINTA!$F$3:$F$624,"&lt;=31.12.2022",TOIMINTA!$C$3:$C$624,"Toteutunut")</f>
        <v>0</v>
      </c>
      <c r="E201" s="34">
        <f>SUMIFS(TOIMINTA!$Y$3:$Y$624, TOIMINTA!$F$3:$F$624,"&gt;=1.10.2022",TOIMINTA!$F$3:$F$624,"&lt;=31.12.2022",TOIMINTA!$C$3:$C$624,"Toteutunut")</f>
        <v>0</v>
      </c>
      <c r="F201" s="34">
        <f>SUMIFS(TOIMINTA!$Z$3:$Z$624, TOIMINTA!$F$3:$F$624,"&gt;=1.10.2022",TOIMINTA!$F$3:$F$624,"&lt;=31.12.2022",TOIMINTA!$C$3:$C$624,"Toteutunut")</f>
        <v>0</v>
      </c>
      <c r="G201" s="256">
        <f>SUMIFS(TOIMINTA!$AA$3:$AA$624, TOIMINTA!$F$3:$F$624,"&gt;=1.10.2022",TOIMINTA!$F$3:$F$624,"&lt;=31.12.2022",TOIMINTA!$C$3:$C$624,"Toteutunut")</f>
        <v>0</v>
      </c>
      <c r="H201" s="260" t="e">
        <f>B201/$B$2</f>
        <v>#DIV/0!</v>
      </c>
      <c r="I201" s="57" t="e">
        <f>B201/($B$2+$E$2+$G$2)</f>
        <v>#DIV/0!</v>
      </c>
      <c r="J201" s="54">
        <f>SUMIFS(TOIMINTA!$D$3:$D$624, TOIMINTA!$F$3:$F$624,"&gt;=1.10.2022",TOIMINTA!$F$3:$F$624,"&lt;=31.12.2022",TOIMINTA!$C$3:$C$624,"Ei osallistujia")</f>
        <v>0</v>
      </c>
      <c r="K201" s="57" t="e">
        <f t="shared" si="152"/>
        <v>#DIV/0!</v>
      </c>
      <c r="L201" s="54">
        <f>SUMIFS(TOIMINTA!$D$3:$D$624, TOIMINTA!$F$3:$F$624,"&gt;=1.10.2022",TOIMINTA!$F$3:$F$624,"&lt;=31.12.2022",TOIMINTA!$C$3:$C$624,"Peruttu")</f>
        <v>0</v>
      </c>
      <c r="M201" s="57" t="e">
        <f t="shared" si="153"/>
        <v>#DIV/0!</v>
      </c>
      <c r="N201" s="54">
        <f>SUMIFS(TOIMINTA!$S$3:$S$624, TOIMINTA!$F$3:$F$624,"&gt;=1.10.2022",TOIMINTA!$F$3:$F$624,"&lt;=31.12.2022",TOIMINTA!$C$3:$C$624,"Toteutunut")</f>
        <v>0</v>
      </c>
      <c r="O201" s="54">
        <f>SUMIFS(TOIMINTA!$T$3:$T$624, TOIMINTA!$F$3:$F$624,"&gt;=1.10.2022",TOIMINTA!$F$3:$F$624,"&lt;=31.12.2022",TOIMINTA!$C$3:$C$624,"Toteutunut")</f>
        <v>0</v>
      </c>
      <c r="P201" s="34">
        <f t="shared" si="146"/>
        <v>0</v>
      </c>
      <c r="Q201" s="34">
        <f>SUMIFS(TOIMINTA!$U$3:$U$624, TOIMINTA!$F$3:$F$624,"&gt;=1.10.2022",TOIMINTA!$F$3:$F$624,"&lt;=31.12.2022",TOIMINTA!$C$3:$C$624,"Toteutunut")</f>
        <v>0</v>
      </c>
      <c r="R201" s="34">
        <f>SUMIFS(TOIMINTA!$V$3:$V$624, TOIMINTA!$F$3:$F$624,"&gt;=1.10.2022",TOIMINTA!$F$3:$F$624,"&lt;=31.12.2022",TOIMINTA!$C$3:$C$624,"Toteutunut")</f>
        <v>0</v>
      </c>
      <c r="S201" s="34">
        <f>SUMIFS(TOIMINTA!$X$3:$X$624, TOIMINTA!$F$3:$F$624,"&gt;=1.10.2022",TOIMINTA!$F$3:$F$624,"&lt;=31.12.2022",TOIMINTA!$C$3:$C$624,"Toteutunut")</f>
        <v>0</v>
      </c>
      <c r="T201" s="34">
        <f>IF(S201=0,0,S201/B201)</f>
        <v>0</v>
      </c>
      <c r="U201" s="9" t="str">
        <f>A201</f>
        <v>4. neljännes 1.10.-31.12.</v>
      </c>
      <c r="V201" s="1"/>
      <c r="W201" s="1"/>
      <c r="X201" s="1"/>
      <c r="Y201" s="1"/>
      <c r="Z201" s="1"/>
      <c r="AA201" s="1"/>
      <c r="AB201" s="1"/>
      <c r="AC201" s="1"/>
      <c r="AD201" s="1"/>
      <c r="AE201" s="1"/>
      <c r="AF201" s="1"/>
      <c r="AG201" s="1"/>
      <c r="AH201" s="1"/>
      <c r="AI201" s="1"/>
      <c r="AJ201" s="1"/>
    </row>
    <row r="202" spans="1:36" s="163" customFormat="1" x14ac:dyDescent="0.3">
      <c r="A202" s="158" t="s">
        <v>342</v>
      </c>
      <c r="B202" s="161">
        <f>SUM(B198:B201)</f>
        <v>0</v>
      </c>
      <c r="C202" s="161">
        <f t="shared" ref="C202:S202" si="154">SUM(C198:C201)</f>
        <v>0</v>
      </c>
      <c r="D202" s="161">
        <f t="shared" si="154"/>
        <v>0</v>
      </c>
      <c r="E202" s="161">
        <f t="shared" si="154"/>
        <v>0</v>
      </c>
      <c r="F202" s="161">
        <f t="shared" si="154"/>
        <v>0</v>
      </c>
      <c r="G202" s="257">
        <f t="shared" ref="G202" si="155">SUM(G198:G201)</f>
        <v>0</v>
      </c>
      <c r="H202" s="268" t="e">
        <f t="shared" si="154"/>
        <v>#DIV/0!</v>
      </c>
      <c r="I202" s="162" t="e">
        <f t="shared" si="154"/>
        <v>#DIV/0!</v>
      </c>
      <c r="J202" s="161">
        <f t="shared" si="154"/>
        <v>0</v>
      </c>
      <c r="K202" s="162" t="e">
        <f t="shared" si="154"/>
        <v>#DIV/0!</v>
      </c>
      <c r="L202" s="161">
        <f t="shared" si="154"/>
        <v>0</v>
      </c>
      <c r="M202" s="162" t="e">
        <f t="shared" si="154"/>
        <v>#DIV/0!</v>
      </c>
      <c r="N202" s="161">
        <f t="shared" si="154"/>
        <v>0</v>
      </c>
      <c r="O202" s="161">
        <f t="shared" si="154"/>
        <v>0</v>
      </c>
      <c r="P202" s="161">
        <f t="shared" si="146"/>
        <v>0</v>
      </c>
      <c r="Q202" s="161">
        <f t="shared" si="154"/>
        <v>0</v>
      </c>
      <c r="R202" s="161">
        <f t="shared" si="154"/>
        <v>0</v>
      </c>
      <c r="S202" s="161">
        <f t="shared" si="154"/>
        <v>0</v>
      </c>
      <c r="T202" s="161">
        <f>IF(S202=0,0,S202/B202)</f>
        <v>0</v>
      </c>
    </row>
    <row r="204" spans="1:36" ht="15" thickBot="1" x14ac:dyDescent="0.35">
      <c r="A204" s="278"/>
      <c r="B204" s="278"/>
      <c r="C204" s="278"/>
      <c r="D204" s="278"/>
      <c r="E204" s="278"/>
      <c r="F204" s="278"/>
      <c r="G204" s="278"/>
      <c r="H204" s="279"/>
      <c r="I204" s="278"/>
      <c r="J204" s="278"/>
      <c r="K204" s="278"/>
      <c r="L204" s="278"/>
      <c r="M204" s="278"/>
      <c r="N204" s="278"/>
      <c r="O204" s="278"/>
      <c r="P204" s="278"/>
      <c r="Q204" s="278"/>
      <c r="R204" s="278"/>
      <c r="S204" s="278"/>
      <c r="T204" s="278"/>
    </row>
    <row r="205" spans="1:36" x14ac:dyDescent="0.3">
      <c r="A205" s="193" t="s">
        <v>348</v>
      </c>
      <c r="B205" t="s">
        <v>349</v>
      </c>
      <c r="G205"/>
      <c r="H205"/>
    </row>
    <row r="206" spans="1:36" x14ac:dyDescent="0.3">
      <c r="A206" s="450" t="s">
        <v>320</v>
      </c>
      <c r="B206" s="281">
        <f>SUM(B4:B5)</f>
        <v>0</v>
      </c>
      <c r="C206" s="281">
        <f t="shared" ref="C206:G206" si="156">SUM(C4:C5)</f>
        <v>0</v>
      </c>
      <c r="D206" s="281">
        <f t="shared" si="156"/>
        <v>0</v>
      </c>
      <c r="E206" s="281">
        <f t="shared" si="156"/>
        <v>0</v>
      </c>
      <c r="F206" s="281">
        <f t="shared" si="156"/>
        <v>0</v>
      </c>
      <c r="G206" s="281">
        <f t="shared" si="156"/>
        <v>0</v>
      </c>
      <c r="H206" s="282" t="e">
        <f t="shared" ref="H206" si="157">B206/$B$2</f>
        <v>#DIV/0!</v>
      </c>
      <c r="I206" s="283" t="e">
        <f t="shared" ref="I206" si="158">B206/($B$2+$J$2+$L$2)</f>
        <v>#DIV/0!</v>
      </c>
      <c r="J206" s="284">
        <f t="shared" ref="J206:O206" si="159">SUM(J4:J5)</f>
        <v>0</v>
      </c>
      <c r="K206" s="283" t="e">
        <f t="shared" ref="K206" si="160">J206/($B$2+$J$2+$L$2)</f>
        <v>#DIV/0!</v>
      </c>
      <c r="L206" s="284">
        <f t="shared" si="159"/>
        <v>0</v>
      </c>
      <c r="M206" s="283" t="e">
        <f t="shared" ref="M206" si="161">L206/($B$2+$J$2+$L$2)</f>
        <v>#DIV/0!</v>
      </c>
      <c r="N206" s="284">
        <f t="shared" si="159"/>
        <v>0</v>
      </c>
      <c r="O206" s="284">
        <f t="shared" si="159"/>
        <v>0</v>
      </c>
      <c r="P206" s="281">
        <f t="shared" ref="P206" si="162">IF(N206=0,0,N206/O206)</f>
        <v>0</v>
      </c>
      <c r="Q206" s="281">
        <f t="shared" ref="Q206:S206" si="163">SUM(Q4:Q5)</f>
        <v>0</v>
      </c>
      <c r="R206" s="281">
        <f t="shared" si="163"/>
        <v>0</v>
      </c>
      <c r="S206" s="281">
        <f t="shared" si="163"/>
        <v>0</v>
      </c>
      <c r="T206" s="281">
        <f t="shared" ref="T206" si="164">IF(S206=0,0,S206/B206)</f>
        <v>0</v>
      </c>
    </row>
    <row r="207" spans="1:36" x14ac:dyDescent="0.3">
      <c r="A207" s="451" t="s">
        <v>321</v>
      </c>
      <c r="B207" s="281">
        <f t="shared" ref="B207:G207" si="165">SUM(B7:B10)+B17</f>
        <v>0</v>
      </c>
      <c r="C207" s="281">
        <f t="shared" si="165"/>
        <v>0</v>
      </c>
      <c r="D207" s="281">
        <f t="shared" si="165"/>
        <v>0</v>
      </c>
      <c r="E207" s="281">
        <f t="shared" si="165"/>
        <v>0</v>
      </c>
      <c r="F207" s="281">
        <f t="shared" si="165"/>
        <v>0</v>
      </c>
      <c r="G207" s="281">
        <f t="shared" si="165"/>
        <v>0</v>
      </c>
      <c r="H207" s="282" t="e">
        <f t="shared" ref="H207" si="166">B207/$B$2</f>
        <v>#DIV/0!</v>
      </c>
      <c r="I207" s="283" t="e">
        <f t="shared" ref="I207" si="167">B207/($B$2+$J$2+$L$2)</f>
        <v>#DIV/0!</v>
      </c>
      <c r="J207" s="284">
        <f>SUM(J7:J10)+J17</f>
        <v>0</v>
      </c>
      <c r="K207" s="283" t="e">
        <f t="shared" ref="K207:K211" si="168">J207/($B$2+$J$2+$L$2)</f>
        <v>#DIV/0!</v>
      </c>
      <c r="L207" s="284">
        <f>SUM(L7:L10)+L17</f>
        <v>0</v>
      </c>
      <c r="M207" s="283" t="e">
        <f t="shared" ref="M207:M211" si="169">L207/($B$2+$J$2+$L$2)</f>
        <v>#DIV/0!</v>
      </c>
      <c r="N207" s="284">
        <f>SUM(N7:N10)+N17</f>
        <v>0</v>
      </c>
      <c r="O207" s="284">
        <f>SUM(O7:O10)+O17</f>
        <v>0</v>
      </c>
      <c r="P207" s="281">
        <f>IF(N207=0,0,N207/O207)</f>
        <v>0</v>
      </c>
      <c r="Q207" s="281">
        <f>SUM(Q7:Q10)+Q17</f>
        <v>0</v>
      </c>
      <c r="R207" s="281">
        <f>SUM(R7:R10)+R17</f>
        <v>0</v>
      </c>
      <c r="S207" s="281">
        <f>SUM(S7:S10)+S17</f>
        <v>0</v>
      </c>
      <c r="T207" s="281">
        <f t="shared" ref="T207" si="170">IF(S207=0,0,S207/B207)</f>
        <v>0</v>
      </c>
    </row>
    <row r="208" spans="1:36" x14ac:dyDescent="0.3">
      <c r="A208" s="452" t="s">
        <v>323</v>
      </c>
      <c r="B208" s="281">
        <f t="shared" ref="B208:G208" si="171">SUM(B19:B25)+B30</f>
        <v>0</v>
      </c>
      <c r="C208" s="281">
        <f t="shared" si="171"/>
        <v>0</v>
      </c>
      <c r="D208" s="281">
        <f t="shared" si="171"/>
        <v>0</v>
      </c>
      <c r="E208" s="281">
        <f t="shared" si="171"/>
        <v>0</v>
      </c>
      <c r="F208" s="281">
        <f t="shared" si="171"/>
        <v>0</v>
      </c>
      <c r="G208" s="281">
        <f t="shared" si="171"/>
        <v>0</v>
      </c>
      <c r="H208" s="282" t="e">
        <f t="shared" ref="H208:H211" si="172">B208/$B$2</f>
        <v>#DIV/0!</v>
      </c>
      <c r="I208" s="283" t="e">
        <f t="shared" ref="I208:I211" si="173">B208/($B$2+$J$2+$L$2)</f>
        <v>#DIV/0!</v>
      </c>
      <c r="J208" s="284">
        <f>SUM(J19:J25)+J30</f>
        <v>0</v>
      </c>
      <c r="K208" s="283" t="e">
        <f t="shared" si="168"/>
        <v>#DIV/0!</v>
      </c>
      <c r="L208" s="284">
        <f>SUM(L19:L25)+L30</f>
        <v>0</v>
      </c>
      <c r="M208" s="283" t="e">
        <f t="shared" si="169"/>
        <v>#DIV/0!</v>
      </c>
      <c r="N208" s="284">
        <f>SUM(N19:N25)+N30</f>
        <v>0</v>
      </c>
      <c r="O208" s="284">
        <f>SUM(O19:O25)+O30</f>
        <v>0</v>
      </c>
      <c r="P208" s="281">
        <f t="shared" ref="P208:P211" si="174">IF(N208=0,0,N208/O208)</f>
        <v>0</v>
      </c>
      <c r="Q208" s="281">
        <f>SUM(Q19:Q25)+Q30</f>
        <v>0</v>
      </c>
      <c r="R208" s="281">
        <f>SUM(R19:R25)+R30</f>
        <v>0</v>
      </c>
      <c r="S208" s="281">
        <f>SUM(S19:S25)+S30</f>
        <v>0</v>
      </c>
      <c r="T208" s="281">
        <f t="shared" ref="T208:T211" si="175">IF(S208=0,0,S208/B208)</f>
        <v>0</v>
      </c>
    </row>
    <row r="209" spans="1:20" x14ac:dyDescent="0.3">
      <c r="A209" s="280" t="s">
        <v>325</v>
      </c>
      <c r="B209" s="281">
        <f>SUM(B32:B42)</f>
        <v>0</v>
      </c>
      <c r="C209" s="281">
        <f t="shared" ref="C209:G209" si="176">SUM(C32:C42)</f>
        <v>0</v>
      </c>
      <c r="D209" s="281">
        <f t="shared" si="176"/>
        <v>0</v>
      </c>
      <c r="E209" s="281">
        <f t="shared" si="176"/>
        <v>0</v>
      </c>
      <c r="F209" s="281">
        <f t="shared" si="176"/>
        <v>0</v>
      </c>
      <c r="G209" s="281">
        <f t="shared" si="176"/>
        <v>0</v>
      </c>
      <c r="H209" s="282" t="e">
        <f t="shared" si="172"/>
        <v>#DIV/0!</v>
      </c>
      <c r="I209" s="283" t="e">
        <f t="shared" si="173"/>
        <v>#DIV/0!</v>
      </c>
      <c r="J209" s="284">
        <f t="shared" ref="J209:O209" si="177">SUM(J32:J42)</f>
        <v>0</v>
      </c>
      <c r="K209" s="283" t="e">
        <f t="shared" si="168"/>
        <v>#DIV/0!</v>
      </c>
      <c r="L209" s="284">
        <f t="shared" si="177"/>
        <v>0</v>
      </c>
      <c r="M209" s="283" t="e">
        <f t="shared" si="169"/>
        <v>#DIV/0!</v>
      </c>
      <c r="N209" s="284">
        <f t="shared" si="177"/>
        <v>0</v>
      </c>
      <c r="O209" s="284">
        <f t="shared" si="177"/>
        <v>0</v>
      </c>
      <c r="P209" s="281">
        <f t="shared" si="174"/>
        <v>0</v>
      </c>
      <c r="Q209" s="281">
        <f t="shared" ref="Q209:S209" si="178">SUM(Q32:Q42)</f>
        <v>0</v>
      </c>
      <c r="R209" s="281">
        <f t="shared" si="178"/>
        <v>0</v>
      </c>
      <c r="S209" s="281">
        <f t="shared" si="178"/>
        <v>0</v>
      </c>
      <c r="T209" s="281">
        <f t="shared" si="175"/>
        <v>0</v>
      </c>
    </row>
    <row r="210" spans="1:20" x14ac:dyDescent="0.3">
      <c r="A210" s="453" t="s">
        <v>326</v>
      </c>
      <c r="B210" s="281">
        <f t="shared" ref="B210:G210" si="179">SUM(B46:B48)+B52+B57</f>
        <v>0</v>
      </c>
      <c r="C210" s="281">
        <f t="shared" si="179"/>
        <v>0</v>
      </c>
      <c r="D210" s="281">
        <f t="shared" si="179"/>
        <v>0</v>
      </c>
      <c r="E210" s="281">
        <f t="shared" si="179"/>
        <v>0</v>
      </c>
      <c r="F210" s="281">
        <f t="shared" si="179"/>
        <v>0</v>
      </c>
      <c r="G210" s="281">
        <f t="shared" si="179"/>
        <v>0</v>
      </c>
      <c r="H210" s="282" t="e">
        <f t="shared" si="172"/>
        <v>#DIV/0!</v>
      </c>
      <c r="I210" s="283" t="e">
        <f t="shared" si="173"/>
        <v>#DIV/0!</v>
      </c>
      <c r="J210" s="284">
        <f>SUM(J46:J48)+J52+J57</f>
        <v>0</v>
      </c>
      <c r="K210" s="283" t="e">
        <f t="shared" si="168"/>
        <v>#DIV/0!</v>
      </c>
      <c r="L210" s="284">
        <f>SUM(L46:L48)+L52+L57</f>
        <v>0</v>
      </c>
      <c r="M210" s="283" t="e">
        <f t="shared" si="169"/>
        <v>#DIV/0!</v>
      </c>
      <c r="N210" s="284">
        <f>SUM(N46:N48)+N52+N57</f>
        <v>0</v>
      </c>
      <c r="O210" s="284">
        <f>SUM(O46:O48)+O52+O57</f>
        <v>0</v>
      </c>
      <c r="P210" s="281">
        <f t="shared" si="174"/>
        <v>0</v>
      </c>
      <c r="Q210" s="281">
        <f>SUM(Q46:Q48)+Q52+Q57</f>
        <v>0</v>
      </c>
      <c r="R210" s="281">
        <f>SUM(R46:R48)+R52+R57</f>
        <v>0</v>
      </c>
      <c r="S210" s="281">
        <f>SUM(S46:S48)+S52+S57</f>
        <v>0</v>
      </c>
      <c r="T210" s="281">
        <f t="shared" si="175"/>
        <v>0</v>
      </c>
    </row>
    <row r="211" spans="1:20" x14ac:dyDescent="0.3">
      <c r="A211" s="192" t="s">
        <v>330</v>
      </c>
      <c r="B211" s="281">
        <f>SUM(B59:B62)</f>
        <v>0</v>
      </c>
      <c r="C211" s="281">
        <f t="shared" ref="C211:G211" si="180">SUM(C59:C62)</f>
        <v>0</v>
      </c>
      <c r="D211" s="281">
        <f t="shared" si="180"/>
        <v>0</v>
      </c>
      <c r="E211" s="281">
        <f t="shared" si="180"/>
        <v>0</v>
      </c>
      <c r="F211" s="281">
        <f t="shared" si="180"/>
        <v>0</v>
      </c>
      <c r="G211" s="281">
        <f t="shared" si="180"/>
        <v>0</v>
      </c>
      <c r="H211" s="282" t="e">
        <f t="shared" si="172"/>
        <v>#DIV/0!</v>
      </c>
      <c r="I211" s="283" t="e">
        <f t="shared" si="173"/>
        <v>#DIV/0!</v>
      </c>
      <c r="J211" s="284">
        <f t="shared" ref="J211:O211" si="181">SUM(J59:J62)</f>
        <v>0</v>
      </c>
      <c r="K211" s="283" t="e">
        <f t="shared" si="168"/>
        <v>#DIV/0!</v>
      </c>
      <c r="L211" s="284">
        <f t="shared" si="181"/>
        <v>0</v>
      </c>
      <c r="M211" s="283" t="e">
        <f t="shared" si="169"/>
        <v>#DIV/0!</v>
      </c>
      <c r="N211" s="284">
        <f t="shared" si="181"/>
        <v>0</v>
      </c>
      <c r="O211" s="284">
        <f t="shared" si="181"/>
        <v>0</v>
      </c>
      <c r="P211" s="281">
        <f t="shared" si="174"/>
        <v>0</v>
      </c>
      <c r="Q211" s="281">
        <f t="shared" ref="Q211:S211" si="182">SUM(Q59:Q62)</f>
        <v>0</v>
      </c>
      <c r="R211" s="281">
        <f t="shared" si="182"/>
        <v>0</v>
      </c>
      <c r="S211" s="281">
        <f t="shared" si="182"/>
        <v>0</v>
      </c>
      <c r="T211" s="281">
        <f t="shared" si="175"/>
        <v>0</v>
      </c>
    </row>
    <row r="212" spans="1:20" x14ac:dyDescent="0.3">
      <c r="A212" s="8" t="s">
        <v>331</v>
      </c>
      <c r="B212" s="281">
        <f>SUM(B64:B67)</f>
        <v>0</v>
      </c>
      <c r="C212" s="281">
        <f t="shared" ref="C212:G212" si="183">SUM(C64:C67)</f>
        <v>0</v>
      </c>
      <c r="D212" s="281">
        <f t="shared" si="183"/>
        <v>0</v>
      </c>
      <c r="E212" s="281">
        <f t="shared" si="183"/>
        <v>0</v>
      </c>
      <c r="F212" s="281">
        <f t="shared" si="183"/>
        <v>0</v>
      </c>
      <c r="G212" s="281">
        <f t="shared" si="183"/>
        <v>0</v>
      </c>
      <c r="H212" s="282" t="e">
        <f t="shared" ref="H212:H218" si="184">B212/$B$2</f>
        <v>#DIV/0!</v>
      </c>
      <c r="I212" s="283" t="e">
        <f t="shared" ref="I212:I218" si="185">B212/($B$2+$J$2+$L$2)</f>
        <v>#DIV/0!</v>
      </c>
      <c r="J212" s="284">
        <f t="shared" ref="J212:O212" si="186">SUM(J64:J67)</f>
        <v>0</v>
      </c>
      <c r="K212" s="283" t="e">
        <f t="shared" ref="K212:K218" si="187">J212/($B$2+$J$2+$L$2)</f>
        <v>#DIV/0!</v>
      </c>
      <c r="L212" s="284">
        <f t="shared" si="186"/>
        <v>0</v>
      </c>
      <c r="M212" s="283" t="e">
        <f t="shared" ref="M212:M218" si="188">L212/($B$2+$J$2+$L$2)</f>
        <v>#DIV/0!</v>
      </c>
      <c r="N212" s="284">
        <f t="shared" si="186"/>
        <v>0</v>
      </c>
      <c r="O212" s="284">
        <f t="shared" si="186"/>
        <v>0</v>
      </c>
      <c r="P212" s="281">
        <f t="shared" ref="P212:P218" si="189">IF(N212=0,0,N212/O212)</f>
        <v>0</v>
      </c>
      <c r="Q212" s="281">
        <f t="shared" ref="Q212:S212" si="190">SUM(Q64:Q67)</f>
        <v>0</v>
      </c>
      <c r="R212" s="281">
        <f t="shared" si="190"/>
        <v>0</v>
      </c>
      <c r="S212" s="281">
        <f t="shared" si="190"/>
        <v>0</v>
      </c>
      <c r="T212" s="281">
        <f t="shared" ref="T212:T218" si="191">IF(S212=0,0,S212/B212)</f>
        <v>0</v>
      </c>
    </row>
    <row r="213" spans="1:20" x14ac:dyDescent="0.3">
      <c r="A213" s="8" t="s">
        <v>332</v>
      </c>
      <c r="B213" s="281">
        <f>SUM(B69:B77)</f>
        <v>0</v>
      </c>
      <c r="C213" s="281">
        <f>SUM(C69:C77)</f>
        <v>0</v>
      </c>
      <c r="D213" s="281">
        <f t="shared" ref="D213:G213" si="192">SUM(D69:D77)</f>
        <v>0</v>
      </c>
      <c r="E213" s="281">
        <f t="shared" si="192"/>
        <v>0</v>
      </c>
      <c r="F213" s="281">
        <f t="shared" si="192"/>
        <v>0</v>
      </c>
      <c r="G213" s="281">
        <f t="shared" si="192"/>
        <v>0</v>
      </c>
      <c r="H213" s="282" t="e">
        <f t="shared" si="184"/>
        <v>#DIV/0!</v>
      </c>
      <c r="I213" s="283" t="e">
        <f t="shared" si="185"/>
        <v>#DIV/0!</v>
      </c>
      <c r="J213" s="284">
        <f t="shared" ref="J213" si="193">SUM(J69:J77)</f>
        <v>0</v>
      </c>
      <c r="K213" s="283" t="e">
        <f t="shared" si="187"/>
        <v>#DIV/0!</v>
      </c>
      <c r="L213" s="284">
        <f t="shared" ref="L213" si="194">SUM(L69:L77)</f>
        <v>0</v>
      </c>
      <c r="M213" s="283" t="e">
        <f t="shared" si="188"/>
        <v>#DIV/0!</v>
      </c>
      <c r="N213" s="284">
        <f t="shared" ref="N213:O213" si="195">SUM(N69:N77)</f>
        <v>0</v>
      </c>
      <c r="O213" s="284">
        <f t="shared" si="195"/>
        <v>0</v>
      </c>
      <c r="P213" s="281">
        <f t="shared" si="189"/>
        <v>0</v>
      </c>
      <c r="Q213" s="281">
        <f t="shared" ref="Q213:S213" si="196">SUM(Q69:Q77)</f>
        <v>0</v>
      </c>
      <c r="R213" s="281">
        <f t="shared" si="196"/>
        <v>0</v>
      </c>
      <c r="S213" s="281">
        <f t="shared" si="196"/>
        <v>0</v>
      </c>
      <c r="T213" s="281">
        <f t="shared" si="191"/>
        <v>0</v>
      </c>
    </row>
    <row r="214" spans="1:20" x14ac:dyDescent="0.3">
      <c r="A214" s="8" t="s">
        <v>333</v>
      </c>
      <c r="B214" s="281">
        <f>SUM(B79:B89)</f>
        <v>0</v>
      </c>
      <c r="C214" s="281">
        <f t="shared" ref="C214:G214" si="197">SUM(C79:C89)</f>
        <v>0</v>
      </c>
      <c r="D214" s="281">
        <f t="shared" si="197"/>
        <v>0</v>
      </c>
      <c r="E214" s="281">
        <f t="shared" si="197"/>
        <v>0</v>
      </c>
      <c r="F214" s="281">
        <f t="shared" si="197"/>
        <v>0</v>
      </c>
      <c r="G214" s="281">
        <f t="shared" si="197"/>
        <v>0</v>
      </c>
      <c r="H214" s="282" t="e">
        <f t="shared" si="184"/>
        <v>#DIV/0!</v>
      </c>
      <c r="I214" s="283" t="e">
        <f t="shared" si="185"/>
        <v>#DIV/0!</v>
      </c>
      <c r="J214" s="284">
        <f t="shared" ref="J214" si="198">SUM(J79:J89)</f>
        <v>0</v>
      </c>
      <c r="K214" s="283" t="e">
        <f t="shared" si="187"/>
        <v>#DIV/0!</v>
      </c>
      <c r="L214" s="284">
        <f t="shared" ref="L214" si="199">SUM(L79:L89)</f>
        <v>0</v>
      </c>
      <c r="M214" s="283" t="e">
        <f t="shared" si="188"/>
        <v>#DIV/0!</v>
      </c>
      <c r="N214" s="284">
        <f t="shared" ref="N214:O214" si="200">SUM(N79:N89)</f>
        <v>0</v>
      </c>
      <c r="O214" s="284">
        <f t="shared" si="200"/>
        <v>0</v>
      </c>
      <c r="P214" s="281">
        <f t="shared" si="189"/>
        <v>0</v>
      </c>
      <c r="Q214" s="281">
        <f t="shared" ref="Q214:S214" si="201">SUM(Q79:Q89)</f>
        <v>0</v>
      </c>
      <c r="R214" s="281">
        <f t="shared" si="201"/>
        <v>0</v>
      </c>
      <c r="S214" s="281">
        <f t="shared" si="201"/>
        <v>0</v>
      </c>
      <c r="T214" s="281">
        <f t="shared" si="191"/>
        <v>0</v>
      </c>
    </row>
    <row r="215" spans="1:20" x14ac:dyDescent="0.3">
      <c r="A215" s="190" t="str">
        <f>B90</f>
        <v>JAOTELTUNA OSALLISUUDEN JA VUOROVAIKUTUKSEN MUKAAN</v>
      </c>
      <c r="B215" s="281">
        <f>SUM(B91:B101)</f>
        <v>0</v>
      </c>
      <c r="C215" s="281">
        <f t="shared" ref="C215:G215" si="202">SUM(C91:C101)</f>
        <v>0</v>
      </c>
      <c r="D215" s="281">
        <f t="shared" si="202"/>
        <v>0</v>
      </c>
      <c r="E215" s="281">
        <f t="shared" si="202"/>
        <v>0</v>
      </c>
      <c r="F215" s="281">
        <f t="shared" si="202"/>
        <v>0</v>
      </c>
      <c r="G215" s="281">
        <f t="shared" si="202"/>
        <v>0</v>
      </c>
      <c r="H215" s="282" t="e">
        <f t="shared" si="184"/>
        <v>#DIV/0!</v>
      </c>
      <c r="I215" s="283" t="e">
        <f t="shared" si="185"/>
        <v>#DIV/0!</v>
      </c>
      <c r="J215" s="284">
        <f t="shared" ref="J215" si="203">SUM(J91:J101)</f>
        <v>0</v>
      </c>
      <c r="K215" s="283" t="e">
        <f t="shared" si="187"/>
        <v>#DIV/0!</v>
      </c>
      <c r="L215" s="284">
        <f t="shared" ref="L215" si="204">SUM(L91:L101)</f>
        <v>0</v>
      </c>
      <c r="M215" s="283" t="e">
        <f t="shared" si="188"/>
        <v>#DIV/0!</v>
      </c>
      <c r="N215" s="284">
        <f t="shared" ref="N215:O215" si="205">SUM(N91:N101)</f>
        <v>0</v>
      </c>
      <c r="O215" s="284">
        <f t="shared" si="205"/>
        <v>0</v>
      </c>
      <c r="P215" s="281">
        <f t="shared" si="189"/>
        <v>0</v>
      </c>
      <c r="Q215" s="281">
        <f t="shared" ref="Q215:S215" si="206">SUM(Q91:Q101)</f>
        <v>0</v>
      </c>
      <c r="R215" s="281">
        <f t="shared" si="206"/>
        <v>0</v>
      </c>
      <c r="S215" s="281">
        <f t="shared" si="206"/>
        <v>0</v>
      </c>
      <c r="T215" s="281">
        <f t="shared" si="191"/>
        <v>0</v>
      </c>
    </row>
    <row r="216" spans="1:20" x14ac:dyDescent="0.3">
      <c r="A216" s="190" t="str">
        <f>B102</f>
        <v>JAOTELTUNA SUHTEESSA ERITYISRYHMIIN</v>
      </c>
      <c r="B216" s="281">
        <f>SUM(B103:B113)</f>
        <v>0</v>
      </c>
      <c r="C216" s="281">
        <f t="shared" ref="C216:G216" si="207">SUM(C103:C113)</f>
        <v>0</v>
      </c>
      <c r="D216" s="281">
        <f t="shared" si="207"/>
        <v>0</v>
      </c>
      <c r="E216" s="281">
        <f t="shared" si="207"/>
        <v>0</v>
      </c>
      <c r="F216" s="281">
        <f t="shared" si="207"/>
        <v>0</v>
      </c>
      <c r="G216" s="281">
        <f t="shared" si="207"/>
        <v>0</v>
      </c>
      <c r="H216" s="282" t="e">
        <f t="shared" si="184"/>
        <v>#DIV/0!</v>
      </c>
      <c r="I216" s="283" t="e">
        <f t="shared" si="185"/>
        <v>#DIV/0!</v>
      </c>
      <c r="J216" s="284">
        <f t="shared" ref="J216" si="208">SUM(J103:J113)</f>
        <v>0</v>
      </c>
      <c r="K216" s="283" t="e">
        <f t="shared" si="187"/>
        <v>#DIV/0!</v>
      </c>
      <c r="L216" s="284">
        <f t="shared" ref="L216" si="209">SUM(L103:L113)</f>
        <v>0</v>
      </c>
      <c r="M216" s="283" t="e">
        <f t="shared" si="188"/>
        <v>#DIV/0!</v>
      </c>
      <c r="N216" s="284">
        <f t="shared" ref="N216:O216" si="210">SUM(N103:N113)</f>
        <v>0</v>
      </c>
      <c r="O216" s="284">
        <f t="shared" si="210"/>
        <v>0</v>
      </c>
      <c r="P216" s="281">
        <f t="shared" si="189"/>
        <v>0</v>
      </c>
      <c r="Q216" s="281">
        <f t="shared" ref="Q216:S216" si="211">SUM(Q103:Q113)</f>
        <v>0</v>
      </c>
      <c r="R216" s="281">
        <f t="shared" si="211"/>
        <v>0</v>
      </c>
      <c r="S216" s="281">
        <f t="shared" si="211"/>
        <v>0</v>
      </c>
      <c r="T216" s="281">
        <f t="shared" si="191"/>
        <v>0</v>
      </c>
    </row>
    <row r="217" spans="1:20" x14ac:dyDescent="0.3">
      <c r="A217" s="190" t="str">
        <f>B114</f>
        <v>JAOTELTUNA SUHTEESSA KESTÄVÄÄN KEHITYKSEEN</v>
      </c>
      <c r="B217" s="281">
        <f>SUM(B115:B125)</f>
        <v>0</v>
      </c>
      <c r="C217" s="281">
        <f t="shared" ref="C217:G217" si="212">SUM(C115:C125)</f>
        <v>0</v>
      </c>
      <c r="D217" s="281">
        <f t="shared" si="212"/>
        <v>0</v>
      </c>
      <c r="E217" s="281">
        <f t="shared" si="212"/>
        <v>0</v>
      </c>
      <c r="F217" s="281">
        <f t="shared" si="212"/>
        <v>0</v>
      </c>
      <c r="G217" s="281">
        <f t="shared" si="212"/>
        <v>0</v>
      </c>
      <c r="H217" s="282" t="e">
        <f t="shared" si="184"/>
        <v>#DIV/0!</v>
      </c>
      <c r="I217" s="283" t="e">
        <f t="shared" si="185"/>
        <v>#DIV/0!</v>
      </c>
      <c r="J217" s="284">
        <f t="shared" ref="J217" si="213">SUM(J115:J125)</f>
        <v>0</v>
      </c>
      <c r="K217" s="283" t="e">
        <f t="shared" si="187"/>
        <v>#DIV/0!</v>
      </c>
      <c r="L217" s="284">
        <f t="shared" ref="L217" si="214">SUM(L115:L125)</f>
        <v>0</v>
      </c>
      <c r="M217" s="283" t="e">
        <f t="shared" si="188"/>
        <v>#DIV/0!</v>
      </c>
      <c r="N217" s="284">
        <f t="shared" ref="N217:O217" si="215">SUM(N115:N125)</f>
        <v>0</v>
      </c>
      <c r="O217" s="284">
        <f t="shared" si="215"/>
        <v>0</v>
      </c>
      <c r="P217" s="281">
        <f t="shared" si="189"/>
        <v>0</v>
      </c>
      <c r="Q217" s="281">
        <f t="shared" ref="Q217:S217" si="216">SUM(Q115:Q125)</f>
        <v>0</v>
      </c>
      <c r="R217" s="281">
        <f t="shared" si="216"/>
        <v>0</v>
      </c>
      <c r="S217" s="281">
        <f t="shared" si="216"/>
        <v>0</v>
      </c>
      <c r="T217" s="281">
        <f t="shared" si="191"/>
        <v>0</v>
      </c>
    </row>
    <row r="218" spans="1:20" x14ac:dyDescent="0.3">
      <c r="A218" s="190" t="str">
        <f>B126</f>
        <v>JAOTELTUNA SUHTEESSA HARRASTAKOTONA.FI</v>
      </c>
      <c r="B218" s="281">
        <f>SUM(B127:B130)</f>
        <v>0</v>
      </c>
      <c r="C218" s="281">
        <f t="shared" ref="C218:G218" si="217">SUM(C127:C130)</f>
        <v>0</v>
      </c>
      <c r="D218" s="281">
        <f t="shared" si="217"/>
        <v>0</v>
      </c>
      <c r="E218" s="281">
        <f t="shared" si="217"/>
        <v>0</v>
      </c>
      <c r="F218" s="281">
        <f t="shared" si="217"/>
        <v>0</v>
      </c>
      <c r="G218" s="281">
        <f t="shared" si="217"/>
        <v>0</v>
      </c>
      <c r="H218" s="282" t="e">
        <f t="shared" si="184"/>
        <v>#DIV/0!</v>
      </c>
      <c r="I218" s="283" t="e">
        <f t="shared" si="185"/>
        <v>#DIV/0!</v>
      </c>
      <c r="J218" s="284">
        <f t="shared" ref="J218" si="218">SUM(J127:J130)</f>
        <v>0</v>
      </c>
      <c r="K218" s="283" t="e">
        <f t="shared" si="187"/>
        <v>#DIV/0!</v>
      </c>
      <c r="L218" s="284">
        <f t="shared" ref="L218" si="219">SUM(L127:L130)</f>
        <v>0</v>
      </c>
      <c r="M218" s="283" t="e">
        <f t="shared" si="188"/>
        <v>#DIV/0!</v>
      </c>
      <c r="N218" s="284">
        <f t="shared" ref="N218:O218" si="220">SUM(N127:N130)</f>
        <v>0</v>
      </c>
      <c r="O218" s="284">
        <f t="shared" si="220"/>
        <v>0</v>
      </c>
      <c r="P218" s="281">
        <f t="shared" si="189"/>
        <v>0</v>
      </c>
      <c r="Q218" s="281">
        <f t="shared" ref="Q218:S218" si="221">SUM(Q127:Q130)</f>
        <v>0</v>
      </c>
      <c r="R218" s="281">
        <f t="shared" si="221"/>
        <v>0</v>
      </c>
      <c r="S218" s="281">
        <f t="shared" si="221"/>
        <v>0</v>
      </c>
      <c r="T218" s="281">
        <f t="shared" si="191"/>
        <v>0</v>
      </c>
    </row>
    <row r="219" spans="1:20" x14ac:dyDescent="0.3">
      <c r="A219" s="325" t="str">
        <f>B131</f>
        <v>Oma tarkistuslista 1</v>
      </c>
      <c r="B219" s="281">
        <f>SUM(B132:B141)</f>
        <v>0</v>
      </c>
      <c r="C219" s="281">
        <f t="shared" ref="C219:G219" si="222">SUM(C132:C141)</f>
        <v>0</v>
      </c>
      <c r="D219" s="281">
        <f t="shared" si="222"/>
        <v>0</v>
      </c>
      <c r="E219" s="281">
        <f t="shared" si="222"/>
        <v>0</v>
      </c>
      <c r="F219" s="281">
        <f t="shared" si="222"/>
        <v>0</v>
      </c>
      <c r="G219" s="281">
        <f t="shared" si="222"/>
        <v>0</v>
      </c>
      <c r="H219" s="282" t="e">
        <f t="shared" ref="H219:H223" si="223">B219/$B$2</f>
        <v>#DIV/0!</v>
      </c>
      <c r="I219" s="283" t="e">
        <f t="shared" ref="I219:I223" si="224">B219/($B$2+$J$2+$L$2)</f>
        <v>#DIV/0!</v>
      </c>
      <c r="J219" s="284">
        <f t="shared" ref="J219" si="225">SUM(J132:J141)</f>
        <v>0</v>
      </c>
      <c r="K219" s="283" t="e">
        <f t="shared" ref="K219:K223" si="226">J219/($B$2+$J$2+$L$2)</f>
        <v>#DIV/0!</v>
      </c>
      <c r="L219" s="284">
        <f t="shared" ref="L219" si="227">SUM(L132:L141)</f>
        <v>0</v>
      </c>
      <c r="M219" s="283" t="e">
        <f t="shared" ref="M219:M223" si="228">L219/($B$2+$J$2+$L$2)</f>
        <v>#DIV/0!</v>
      </c>
      <c r="N219" s="284">
        <f t="shared" ref="N219:O219" si="229">SUM(N132:N141)</f>
        <v>0</v>
      </c>
      <c r="O219" s="284">
        <f t="shared" si="229"/>
        <v>0</v>
      </c>
      <c r="P219" s="281">
        <f t="shared" ref="P219:P223" si="230">IF(N219=0,0,N219/O219)</f>
        <v>0</v>
      </c>
      <c r="Q219" s="281">
        <f t="shared" ref="Q219:S219" si="231">SUM(Q132:Q141)</f>
        <v>0</v>
      </c>
      <c r="R219" s="281">
        <f t="shared" si="231"/>
        <v>0</v>
      </c>
      <c r="S219" s="281">
        <f t="shared" si="231"/>
        <v>0</v>
      </c>
      <c r="T219" s="281">
        <f t="shared" ref="T219:T223" si="232">IF(S219=0,0,S219/B219)</f>
        <v>0</v>
      </c>
    </row>
    <row r="220" spans="1:20" x14ac:dyDescent="0.3">
      <c r="A220" s="325" t="str">
        <f>B142</f>
        <v>Oma tarkistuslista 2</v>
      </c>
      <c r="B220" s="281">
        <f>SUM(B143:B152)</f>
        <v>0</v>
      </c>
      <c r="C220" s="281">
        <f t="shared" ref="C220:G220" si="233">SUM(C143:C152)</f>
        <v>0</v>
      </c>
      <c r="D220" s="281">
        <f t="shared" si="233"/>
        <v>0</v>
      </c>
      <c r="E220" s="281">
        <f t="shared" si="233"/>
        <v>0</v>
      </c>
      <c r="F220" s="281">
        <f t="shared" si="233"/>
        <v>0</v>
      </c>
      <c r="G220" s="281">
        <f t="shared" si="233"/>
        <v>0</v>
      </c>
      <c r="H220" s="282" t="e">
        <f t="shared" si="223"/>
        <v>#DIV/0!</v>
      </c>
      <c r="I220" s="283" t="e">
        <f t="shared" si="224"/>
        <v>#DIV/0!</v>
      </c>
      <c r="J220" s="284">
        <f t="shared" ref="J220" si="234">SUM(J143:J152)</f>
        <v>0</v>
      </c>
      <c r="K220" s="283" t="e">
        <f t="shared" si="226"/>
        <v>#DIV/0!</v>
      </c>
      <c r="L220" s="284">
        <f t="shared" ref="L220" si="235">SUM(L143:L152)</f>
        <v>0</v>
      </c>
      <c r="M220" s="283" t="e">
        <f t="shared" si="228"/>
        <v>#DIV/0!</v>
      </c>
      <c r="N220" s="284">
        <f t="shared" ref="N220:S220" si="236">SUM(N143:N152)</f>
        <v>0</v>
      </c>
      <c r="O220" s="284">
        <f t="shared" si="236"/>
        <v>0</v>
      </c>
      <c r="P220" s="281">
        <f t="shared" si="230"/>
        <v>0</v>
      </c>
      <c r="Q220" s="281">
        <f t="shared" si="236"/>
        <v>0</v>
      </c>
      <c r="R220" s="281">
        <f t="shared" si="236"/>
        <v>0</v>
      </c>
      <c r="S220" s="281">
        <f t="shared" si="236"/>
        <v>0</v>
      </c>
      <c r="T220" s="281">
        <f t="shared" si="232"/>
        <v>0</v>
      </c>
    </row>
    <row r="221" spans="1:20" x14ac:dyDescent="0.3">
      <c r="A221" s="325" t="str">
        <f>B153</f>
        <v>Oma tarkistuslista 3</v>
      </c>
      <c r="B221" s="281">
        <f>SUM(B154:B163)</f>
        <v>0</v>
      </c>
      <c r="C221" s="281">
        <f t="shared" ref="C221:G221" si="237">SUM(C154:C163)</f>
        <v>0</v>
      </c>
      <c r="D221" s="281">
        <f t="shared" si="237"/>
        <v>0</v>
      </c>
      <c r="E221" s="281">
        <f t="shared" si="237"/>
        <v>0</v>
      </c>
      <c r="F221" s="281">
        <f t="shared" si="237"/>
        <v>0</v>
      </c>
      <c r="G221" s="281">
        <f t="shared" si="237"/>
        <v>0</v>
      </c>
      <c r="H221" s="282" t="e">
        <f t="shared" si="223"/>
        <v>#DIV/0!</v>
      </c>
      <c r="I221" s="283" t="e">
        <f t="shared" si="224"/>
        <v>#DIV/0!</v>
      </c>
      <c r="J221" s="284">
        <f t="shared" ref="J221" si="238">SUM(J154:J163)</f>
        <v>0</v>
      </c>
      <c r="K221" s="283" t="e">
        <f t="shared" si="226"/>
        <v>#DIV/0!</v>
      </c>
      <c r="L221" s="284">
        <f t="shared" ref="L221" si="239">SUM(L154:L163)</f>
        <v>0</v>
      </c>
      <c r="M221" s="283" t="e">
        <f t="shared" si="228"/>
        <v>#DIV/0!</v>
      </c>
      <c r="N221" s="284">
        <f t="shared" ref="N221:O221" si="240">SUM(N154:N163)</f>
        <v>0</v>
      </c>
      <c r="O221" s="284">
        <f t="shared" si="240"/>
        <v>0</v>
      </c>
      <c r="P221" s="281">
        <f t="shared" si="230"/>
        <v>0</v>
      </c>
      <c r="Q221" s="281">
        <f t="shared" ref="Q221:S221" si="241">SUM(Q154:Q163)</f>
        <v>0</v>
      </c>
      <c r="R221" s="281">
        <f t="shared" si="241"/>
        <v>0</v>
      </c>
      <c r="S221" s="281">
        <f t="shared" si="241"/>
        <v>0</v>
      </c>
      <c r="T221" s="281">
        <f t="shared" si="232"/>
        <v>0</v>
      </c>
    </row>
    <row r="222" spans="1:20" x14ac:dyDescent="0.3">
      <c r="A222" s="325" t="str">
        <f>B164</f>
        <v>Oma tarkistuslista 4</v>
      </c>
      <c r="B222" s="281">
        <f>SUM(B165:B174)</f>
        <v>0</v>
      </c>
      <c r="C222" s="281">
        <f t="shared" ref="C222:G222" si="242">SUM(C165:C174)</f>
        <v>0</v>
      </c>
      <c r="D222" s="281">
        <f t="shared" si="242"/>
        <v>0</v>
      </c>
      <c r="E222" s="281">
        <f t="shared" si="242"/>
        <v>0</v>
      </c>
      <c r="F222" s="281">
        <f t="shared" si="242"/>
        <v>0</v>
      </c>
      <c r="G222" s="281">
        <f t="shared" si="242"/>
        <v>0</v>
      </c>
      <c r="H222" s="282" t="e">
        <f t="shared" si="223"/>
        <v>#DIV/0!</v>
      </c>
      <c r="I222" s="283" t="e">
        <f t="shared" si="224"/>
        <v>#DIV/0!</v>
      </c>
      <c r="J222" s="284">
        <f t="shared" ref="J222" si="243">SUM(J165:J174)</f>
        <v>0</v>
      </c>
      <c r="K222" s="283" t="e">
        <f t="shared" si="226"/>
        <v>#DIV/0!</v>
      </c>
      <c r="L222" s="284">
        <f t="shared" ref="L222" si="244">SUM(L165:L174)</f>
        <v>0</v>
      </c>
      <c r="M222" s="283" t="e">
        <f t="shared" si="228"/>
        <v>#DIV/0!</v>
      </c>
      <c r="N222" s="284">
        <f t="shared" ref="N222:O222" si="245">SUM(N165:N174)</f>
        <v>0</v>
      </c>
      <c r="O222" s="284">
        <f t="shared" si="245"/>
        <v>0</v>
      </c>
      <c r="P222" s="281">
        <f t="shared" si="230"/>
        <v>0</v>
      </c>
      <c r="Q222" s="281">
        <f t="shared" ref="Q222:S222" si="246">SUM(Q165:Q174)</f>
        <v>0</v>
      </c>
      <c r="R222" s="281">
        <f t="shared" si="246"/>
        <v>0</v>
      </c>
      <c r="S222" s="281">
        <f t="shared" si="246"/>
        <v>0</v>
      </c>
      <c r="T222" s="281">
        <f t="shared" si="232"/>
        <v>0</v>
      </c>
    </row>
    <row r="223" spans="1:20" x14ac:dyDescent="0.3">
      <c r="A223" s="325" t="str">
        <f>B175</f>
        <v>Oma tarkistuslista 5</v>
      </c>
      <c r="B223" s="281">
        <f>SUM(B176:B185)</f>
        <v>0</v>
      </c>
      <c r="C223" s="281">
        <f t="shared" ref="C223:G223" si="247">SUM(C176:C185)</f>
        <v>0</v>
      </c>
      <c r="D223" s="281">
        <f t="shared" si="247"/>
        <v>0</v>
      </c>
      <c r="E223" s="281">
        <f t="shared" si="247"/>
        <v>0</v>
      </c>
      <c r="F223" s="281">
        <f t="shared" si="247"/>
        <v>0</v>
      </c>
      <c r="G223" s="281">
        <f t="shared" si="247"/>
        <v>0</v>
      </c>
      <c r="H223" s="282" t="e">
        <f t="shared" si="223"/>
        <v>#DIV/0!</v>
      </c>
      <c r="I223" s="283" t="e">
        <f t="shared" si="224"/>
        <v>#DIV/0!</v>
      </c>
      <c r="J223" s="284">
        <f t="shared" ref="J223" si="248">SUM(J176:J185)</f>
        <v>0</v>
      </c>
      <c r="K223" s="283" t="e">
        <f t="shared" si="226"/>
        <v>#DIV/0!</v>
      </c>
      <c r="L223" s="284">
        <f t="shared" ref="L223" si="249">SUM(L176:L185)</f>
        <v>0</v>
      </c>
      <c r="M223" s="283" t="e">
        <f t="shared" si="228"/>
        <v>#DIV/0!</v>
      </c>
      <c r="N223" s="284">
        <f t="shared" ref="N223:O223" si="250">SUM(N176:N185)</f>
        <v>0</v>
      </c>
      <c r="O223" s="284">
        <f t="shared" si="250"/>
        <v>0</v>
      </c>
      <c r="P223" s="281">
        <f t="shared" si="230"/>
        <v>0</v>
      </c>
      <c r="Q223" s="281">
        <f t="shared" ref="Q223:S223" si="251">SUM(Q176:Q185)</f>
        <v>0</v>
      </c>
      <c r="R223" s="281">
        <f t="shared" si="251"/>
        <v>0</v>
      </c>
      <c r="S223" s="281">
        <f t="shared" si="251"/>
        <v>0</v>
      </c>
      <c r="T223" s="281">
        <f t="shared" si="232"/>
        <v>0</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A51" sqref="A51"/>
    </sheetView>
  </sheetViews>
  <sheetFormatPr defaultColWidth="8.88671875" defaultRowHeight="14.4" x14ac:dyDescent="0.3"/>
  <cols>
    <col min="1" max="5" width="36.5546875" style="168" customWidth="1"/>
    <col min="6" max="6" width="3.44140625" style="168" customWidth="1"/>
    <col min="7" max="16384" width="8.88671875" style="168"/>
  </cols>
  <sheetData>
    <row r="1" spans="1:6" x14ac:dyDescent="0.3">
      <c r="A1" s="176" t="s">
        <v>350</v>
      </c>
      <c r="B1" s="316"/>
      <c r="C1" s="316"/>
      <c r="D1" s="316"/>
      <c r="E1" s="316"/>
      <c r="F1" s="317"/>
    </row>
    <row r="2" spans="1:6" x14ac:dyDescent="0.3">
      <c r="A2" s="590" t="s">
        <v>351</v>
      </c>
      <c r="B2" s="590"/>
      <c r="C2" s="316"/>
      <c r="D2" s="316"/>
      <c r="E2" s="316"/>
      <c r="F2" s="317"/>
    </row>
    <row r="3" spans="1:6" x14ac:dyDescent="0.3">
      <c r="A3" s="591" t="s">
        <v>352</v>
      </c>
      <c r="B3" s="591"/>
      <c r="C3" s="591"/>
      <c r="D3" s="591"/>
      <c r="E3" s="591"/>
      <c r="F3" s="317"/>
    </row>
    <row r="4" spans="1:6" x14ac:dyDescent="0.3">
      <c r="A4" s="318" t="s">
        <v>353</v>
      </c>
      <c r="B4" s="177"/>
      <c r="C4" s="177"/>
      <c r="D4" s="177"/>
      <c r="E4" s="177"/>
      <c r="F4" s="317"/>
    </row>
    <row r="5" spans="1:6" x14ac:dyDescent="0.3">
      <c r="A5" s="316"/>
      <c r="B5" s="316"/>
      <c r="C5" s="316"/>
      <c r="D5" s="316"/>
      <c r="E5" s="316"/>
      <c r="F5" s="317"/>
    </row>
    <row r="6" spans="1:6" x14ac:dyDescent="0.3">
      <c r="A6" s="178" t="s">
        <v>4</v>
      </c>
      <c r="B6" s="179" t="s">
        <v>354</v>
      </c>
      <c r="C6" s="179" t="s">
        <v>355</v>
      </c>
      <c r="D6" s="179" t="s">
        <v>356</v>
      </c>
      <c r="E6" s="180" t="s">
        <v>357</v>
      </c>
      <c r="F6" s="317"/>
    </row>
    <row r="7" spans="1:6" x14ac:dyDescent="0.3">
      <c r="A7" s="319" t="s">
        <v>43</v>
      </c>
      <c r="B7" s="319" t="s">
        <v>57</v>
      </c>
      <c r="C7" s="319" t="s">
        <v>57</v>
      </c>
      <c r="D7" s="319" t="s">
        <v>57</v>
      </c>
      <c r="E7" s="320" t="s">
        <v>47</v>
      </c>
      <c r="F7" s="317"/>
    </row>
    <row r="8" spans="1:6" x14ac:dyDescent="0.3">
      <c r="A8" s="319" t="s">
        <v>358</v>
      </c>
      <c r="B8" s="181" t="s">
        <v>44</v>
      </c>
      <c r="C8" s="182" t="s">
        <v>45</v>
      </c>
      <c r="D8" s="182" t="s">
        <v>46</v>
      </c>
      <c r="E8" s="320" t="s">
        <v>359</v>
      </c>
      <c r="F8" s="317"/>
    </row>
    <row r="9" spans="1:6" x14ac:dyDescent="0.3">
      <c r="A9" s="319" t="s">
        <v>360</v>
      </c>
      <c r="B9" s="181" t="s">
        <v>68</v>
      </c>
      <c r="C9" s="181" t="s">
        <v>73</v>
      </c>
      <c r="D9" s="182" t="s">
        <v>58</v>
      </c>
      <c r="E9" s="320" t="s">
        <v>69</v>
      </c>
      <c r="F9" s="317"/>
    </row>
    <row r="10" spans="1:6" x14ac:dyDescent="0.3">
      <c r="A10" s="30"/>
      <c r="B10" s="30"/>
      <c r="C10" s="181" t="s">
        <v>81</v>
      </c>
      <c r="D10" s="182" t="s">
        <v>242</v>
      </c>
      <c r="E10" s="320" t="s">
        <v>361</v>
      </c>
      <c r="F10" s="317"/>
    </row>
    <row r="11" spans="1:6" x14ac:dyDescent="0.3">
      <c r="A11" s="30"/>
      <c r="B11" s="30"/>
      <c r="C11" s="181" t="s">
        <v>235</v>
      </c>
      <c r="D11" s="182" t="s">
        <v>243</v>
      </c>
      <c r="E11" s="320" t="s">
        <v>362</v>
      </c>
      <c r="F11" s="317"/>
    </row>
    <row r="12" spans="1:6" x14ac:dyDescent="0.3">
      <c r="A12" s="30"/>
      <c r="B12" s="30"/>
      <c r="C12" s="170" t="s">
        <v>363</v>
      </c>
      <c r="D12" s="182" t="s">
        <v>77</v>
      </c>
      <c r="E12" s="320" t="s">
        <v>135</v>
      </c>
      <c r="F12" s="317"/>
    </row>
    <row r="13" spans="1:6" x14ac:dyDescent="0.3">
      <c r="A13" s="30"/>
      <c r="B13" s="30"/>
      <c r="C13" s="170" t="s">
        <v>364</v>
      </c>
      <c r="D13" s="182" t="s">
        <v>246</v>
      </c>
      <c r="E13" s="219" t="s">
        <v>365</v>
      </c>
      <c r="F13" s="317"/>
    </row>
    <row r="14" spans="1:6" x14ac:dyDescent="0.3">
      <c r="A14" s="30"/>
      <c r="B14" s="30"/>
      <c r="C14" s="170" t="s">
        <v>366</v>
      </c>
      <c r="D14" s="182" t="s">
        <v>248</v>
      </c>
      <c r="E14" s="151" t="s">
        <v>367</v>
      </c>
      <c r="F14" s="317"/>
    </row>
    <row r="15" spans="1:6" x14ac:dyDescent="0.3">
      <c r="A15" s="30"/>
      <c r="B15" s="30"/>
      <c r="C15" s="170" t="s">
        <v>249</v>
      </c>
      <c r="D15" s="171" t="s">
        <v>368</v>
      </c>
      <c r="E15" s="219" t="s">
        <v>369</v>
      </c>
      <c r="F15" s="317"/>
    </row>
    <row r="16" spans="1:6" x14ac:dyDescent="0.3">
      <c r="A16" s="30"/>
      <c r="B16" s="30"/>
      <c r="C16" s="170" t="s">
        <v>370</v>
      </c>
      <c r="D16" s="170" t="s">
        <v>371</v>
      </c>
      <c r="E16" s="321" t="s">
        <v>372</v>
      </c>
      <c r="F16" s="317"/>
    </row>
    <row r="17" spans="1:6" x14ac:dyDescent="0.3">
      <c r="A17" s="30"/>
      <c r="B17" s="30"/>
      <c r="C17" s="170" t="s">
        <v>373</v>
      </c>
      <c r="D17" s="170" t="s">
        <v>374</v>
      </c>
      <c r="E17" s="321" t="s">
        <v>375</v>
      </c>
      <c r="F17" s="317"/>
    </row>
    <row r="18" spans="1:6" s="169" customFormat="1" x14ac:dyDescent="0.3">
      <c r="A18" s="30"/>
      <c r="B18" s="30"/>
      <c r="C18" s="30"/>
      <c r="D18" s="321" t="s">
        <v>376</v>
      </c>
      <c r="F18" s="172"/>
    </row>
    <row r="19" spans="1:6" x14ac:dyDescent="0.3">
      <c r="A19" s="322"/>
      <c r="B19" s="322"/>
      <c r="C19" s="322"/>
      <c r="D19" s="322"/>
      <c r="E19" s="322"/>
      <c r="F19" s="317"/>
    </row>
    <row r="20" spans="1:6" x14ac:dyDescent="0.3">
      <c r="A20" s="179" t="s">
        <v>377</v>
      </c>
      <c r="B20" s="180" t="s">
        <v>13</v>
      </c>
      <c r="C20" s="180" t="s">
        <v>378</v>
      </c>
      <c r="D20" s="179" t="s">
        <v>379</v>
      </c>
      <c r="E20" s="183" t="s">
        <v>380</v>
      </c>
      <c r="F20" s="317"/>
    </row>
    <row r="21" spans="1:6" x14ac:dyDescent="0.3">
      <c r="A21" s="319" t="s">
        <v>57</v>
      </c>
      <c r="B21" s="319" t="s">
        <v>57</v>
      </c>
      <c r="C21" s="184" t="s">
        <v>57</v>
      </c>
      <c r="D21" s="184" t="s">
        <v>57</v>
      </c>
      <c r="E21" s="183" t="s">
        <v>381</v>
      </c>
      <c r="F21" s="317"/>
    </row>
    <row r="22" spans="1:6" x14ac:dyDescent="0.3">
      <c r="A22" s="182" t="s">
        <v>48</v>
      </c>
      <c r="B22" s="319" t="s">
        <v>60</v>
      </c>
      <c r="C22" s="185" t="s">
        <v>75</v>
      </c>
      <c r="D22" s="186" t="s">
        <v>51</v>
      </c>
      <c r="E22" s="30"/>
      <c r="F22" s="317"/>
    </row>
    <row r="23" spans="1:6" x14ac:dyDescent="0.3">
      <c r="A23" s="182" t="s">
        <v>65</v>
      </c>
      <c r="B23" s="319" t="s">
        <v>49</v>
      </c>
      <c r="C23" s="185" t="s">
        <v>50</v>
      </c>
      <c r="D23" s="186" t="s">
        <v>80</v>
      </c>
      <c r="E23" s="30"/>
      <c r="F23" s="317"/>
    </row>
    <row r="24" spans="1:6" x14ac:dyDescent="0.3">
      <c r="A24" s="182" t="s">
        <v>59</v>
      </c>
      <c r="B24" s="319" t="s">
        <v>74</v>
      </c>
      <c r="C24" s="185" t="s">
        <v>70</v>
      </c>
      <c r="D24" s="186" t="s">
        <v>79</v>
      </c>
      <c r="E24" s="30"/>
      <c r="F24" s="317"/>
    </row>
    <row r="25" spans="1:6" x14ac:dyDescent="0.3">
      <c r="A25" s="182" t="s">
        <v>142</v>
      </c>
      <c r="B25" s="319" t="s">
        <v>152</v>
      </c>
      <c r="C25" s="185" t="s">
        <v>155</v>
      </c>
      <c r="D25" s="151" t="s">
        <v>76</v>
      </c>
      <c r="E25" s="30"/>
      <c r="F25" s="317"/>
    </row>
    <row r="26" spans="1:6" x14ac:dyDescent="0.3">
      <c r="A26" s="182" t="s">
        <v>143</v>
      </c>
      <c r="B26" s="30"/>
      <c r="C26" s="30"/>
      <c r="D26" s="151" t="s">
        <v>169</v>
      </c>
      <c r="E26" s="30"/>
      <c r="F26" s="317"/>
    </row>
    <row r="27" spans="1:6" x14ac:dyDescent="0.3">
      <c r="A27" s="182" t="s">
        <v>144</v>
      </c>
      <c r="B27" s="30"/>
      <c r="C27" s="30"/>
      <c r="D27" s="151" t="s">
        <v>170</v>
      </c>
      <c r="E27" s="30"/>
      <c r="F27" s="317"/>
    </row>
    <row r="28" spans="1:6" x14ac:dyDescent="0.3">
      <c r="A28" s="181" t="s">
        <v>145</v>
      </c>
      <c r="B28" s="30"/>
      <c r="C28" s="30"/>
      <c r="D28" s="151" t="s">
        <v>171</v>
      </c>
      <c r="E28" s="30"/>
      <c r="F28" s="317"/>
    </row>
    <row r="29" spans="1:6" x14ac:dyDescent="0.3">
      <c r="A29" s="170" t="s">
        <v>78</v>
      </c>
      <c r="B29" s="30"/>
      <c r="C29" s="30"/>
      <c r="D29" s="151" t="s">
        <v>172</v>
      </c>
      <c r="E29" s="30"/>
      <c r="F29" s="317"/>
    </row>
    <row r="30" spans="1:6" x14ac:dyDescent="0.3">
      <c r="A30" s="321" t="s">
        <v>147</v>
      </c>
      <c r="B30" s="30"/>
      <c r="C30" s="30"/>
      <c r="D30" s="151" t="s">
        <v>173</v>
      </c>
      <c r="E30" s="30"/>
      <c r="F30" s="317"/>
    </row>
    <row r="31" spans="1:6" x14ac:dyDescent="0.3">
      <c r="A31" s="321" t="s">
        <v>148</v>
      </c>
      <c r="B31" s="30"/>
      <c r="C31" s="30"/>
      <c r="D31" s="30"/>
      <c r="E31" s="30"/>
      <c r="F31" s="317"/>
    </row>
    <row r="32" spans="1:6" x14ac:dyDescent="0.3">
      <c r="A32" s="174" t="s">
        <v>149</v>
      </c>
      <c r="B32" s="30"/>
      <c r="C32" s="30"/>
      <c r="D32" s="30"/>
      <c r="E32" s="30"/>
      <c r="F32" s="317"/>
    </row>
    <row r="33" spans="1:6" x14ac:dyDescent="0.3">
      <c r="A33" s="322"/>
      <c r="B33" s="322"/>
      <c r="C33" s="322"/>
      <c r="D33" s="322"/>
      <c r="E33" s="322"/>
      <c r="F33" s="317"/>
    </row>
    <row r="34" spans="1:6" x14ac:dyDescent="0.3">
      <c r="A34" s="180" t="s">
        <v>33</v>
      </c>
      <c r="B34" s="180" t="s">
        <v>188</v>
      </c>
      <c r="C34" s="188" t="s">
        <v>35</v>
      </c>
      <c r="D34" s="180" t="s">
        <v>36</v>
      </c>
      <c r="E34" s="189" t="s">
        <v>37</v>
      </c>
      <c r="F34" s="317"/>
    </row>
    <row r="35" spans="1:6" x14ac:dyDescent="0.3">
      <c r="A35" s="184" t="s">
        <v>57</v>
      </c>
      <c r="B35" s="184" t="s">
        <v>57</v>
      </c>
      <c r="C35" s="184" t="s">
        <v>57</v>
      </c>
      <c r="D35" s="319" t="s">
        <v>57</v>
      </c>
      <c r="E35" s="187" t="s">
        <v>56</v>
      </c>
      <c r="F35" s="317"/>
    </row>
    <row r="36" spans="1:6" x14ac:dyDescent="0.3">
      <c r="A36" s="186" t="s">
        <v>52</v>
      </c>
      <c r="B36" s="187" t="s">
        <v>61</v>
      </c>
      <c r="C36" s="150" t="s">
        <v>54</v>
      </c>
      <c r="D36" s="320" t="s">
        <v>55</v>
      </c>
      <c r="E36" s="187" t="s">
        <v>72</v>
      </c>
      <c r="F36" s="317"/>
    </row>
    <row r="37" spans="1:6" x14ac:dyDescent="0.3">
      <c r="A37" s="186" t="s">
        <v>64</v>
      </c>
      <c r="B37" s="187" t="s">
        <v>190</v>
      </c>
      <c r="C37" s="150" t="s">
        <v>62</v>
      </c>
      <c r="D37" s="320" t="s">
        <v>63</v>
      </c>
      <c r="E37" s="187" t="s">
        <v>382</v>
      </c>
      <c r="F37" s="317"/>
    </row>
    <row r="38" spans="1:6" x14ac:dyDescent="0.3">
      <c r="A38" s="173" t="s">
        <v>179</v>
      </c>
      <c r="B38" s="187" t="s">
        <v>53</v>
      </c>
      <c r="C38" s="150" t="s">
        <v>66</v>
      </c>
      <c r="D38" s="320" t="s">
        <v>383</v>
      </c>
      <c r="E38" s="187" t="s">
        <v>384</v>
      </c>
      <c r="F38" s="317"/>
    </row>
    <row r="39" spans="1:6" x14ac:dyDescent="0.3">
      <c r="A39" s="173" t="s">
        <v>180</v>
      </c>
      <c r="B39" s="187" t="s">
        <v>71</v>
      </c>
      <c r="C39" s="150" t="s">
        <v>201</v>
      </c>
      <c r="D39" s="320" t="s">
        <v>67</v>
      </c>
      <c r="E39" s="191"/>
      <c r="F39" s="317"/>
    </row>
    <row r="40" spans="1:6" x14ac:dyDescent="0.3">
      <c r="A40" s="173" t="s">
        <v>181</v>
      </c>
      <c r="B40" s="187" t="s">
        <v>194</v>
      </c>
      <c r="C40" s="321" t="s">
        <v>202</v>
      </c>
      <c r="D40" s="321" t="s">
        <v>202</v>
      </c>
      <c r="E40" s="30"/>
      <c r="F40" s="317"/>
    </row>
    <row r="41" spans="1:6" x14ac:dyDescent="0.3">
      <c r="A41" s="173" t="s">
        <v>182</v>
      </c>
      <c r="B41" s="321" t="s">
        <v>195</v>
      </c>
      <c r="C41" s="321" t="s">
        <v>195</v>
      </c>
      <c r="D41" s="321" t="s">
        <v>195</v>
      </c>
      <c r="E41" s="30"/>
      <c r="F41" s="317"/>
    </row>
    <row r="42" spans="1:6" x14ac:dyDescent="0.3">
      <c r="A42" s="173" t="s">
        <v>183</v>
      </c>
      <c r="B42" s="321" t="s">
        <v>196</v>
      </c>
      <c r="C42" s="321" t="s">
        <v>196</v>
      </c>
      <c r="D42" s="321" t="s">
        <v>196</v>
      </c>
      <c r="E42" s="30"/>
      <c r="F42" s="317"/>
    </row>
    <row r="43" spans="1:6" x14ac:dyDescent="0.3">
      <c r="A43" s="151" t="s">
        <v>184</v>
      </c>
      <c r="B43" s="321" t="s">
        <v>197</v>
      </c>
      <c r="C43" s="321" t="s">
        <v>197</v>
      </c>
      <c r="D43" s="321" t="s">
        <v>197</v>
      </c>
      <c r="E43" s="30"/>
      <c r="F43" s="317"/>
    </row>
    <row r="44" spans="1:6" x14ac:dyDescent="0.3">
      <c r="A44" s="321" t="s">
        <v>185</v>
      </c>
      <c r="B44" s="321" t="s">
        <v>198</v>
      </c>
      <c r="C44" s="321" t="s">
        <v>198</v>
      </c>
      <c r="D44" s="321" t="s">
        <v>198</v>
      </c>
      <c r="E44" s="30"/>
      <c r="F44" s="317"/>
    </row>
    <row r="45" spans="1:6" x14ac:dyDescent="0.3">
      <c r="A45" s="321" t="s">
        <v>186</v>
      </c>
      <c r="B45" s="321" t="s">
        <v>199</v>
      </c>
      <c r="C45" s="321" t="s">
        <v>199</v>
      </c>
      <c r="D45" s="321" t="s">
        <v>199</v>
      </c>
      <c r="E45" s="30"/>
      <c r="F45" s="317"/>
    </row>
    <row r="46" spans="1:6" x14ac:dyDescent="0.3">
      <c r="A46" s="321" t="s">
        <v>187</v>
      </c>
      <c r="B46" s="321" t="s">
        <v>200</v>
      </c>
      <c r="C46" s="321" t="s">
        <v>200</v>
      </c>
      <c r="D46" s="321" t="s">
        <v>200</v>
      </c>
      <c r="E46" s="30"/>
      <c r="F46" s="317"/>
    </row>
    <row r="47" spans="1:6" x14ac:dyDescent="0.3">
      <c r="A47" s="317"/>
      <c r="B47" s="317"/>
      <c r="C47" s="317"/>
      <c r="D47" s="317"/>
      <c r="E47" s="317"/>
      <c r="F47" s="317"/>
    </row>
    <row r="48" spans="1:6" x14ac:dyDescent="0.3">
      <c r="A48" s="234" t="s">
        <v>38</v>
      </c>
      <c r="B48" s="234" t="s">
        <v>39</v>
      </c>
      <c r="C48" s="234" t="s">
        <v>40</v>
      </c>
      <c r="D48" s="234" t="s">
        <v>41</v>
      </c>
      <c r="E48" s="234" t="s">
        <v>42</v>
      </c>
      <c r="F48" s="317"/>
    </row>
    <row r="49" spans="1:6" x14ac:dyDescent="0.3">
      <c r="A49" s="175" t="s">
        <v>57</v>
      </c>
      <c r="B49" s="175" t="s">
        <v>57</v>
      </c>
      <c r="C49" s="175" t="s">
        <v>57</v>
      </c>
      <c r="D49" s="175" t="s">
        <v>57</v>
      </c>
      <c r="E49" s="175" t="s">
        <v>57</v>
      </c>
      <c r="F49" s="317"/>
    </row>
    <row r="50" spans="1:6" x14ac:dyDescent="0.3">
      <c r="A50" s="449" t="s">
        <v>385</v>
      </c>
      <c r="B50" s="175" t="s">
        <v>385</v>
      </c>
      <c r="C50" s="175" t="s">
        <v>385</v>
      </c>
      <c r="D50" s="175" t="s">
        <v>385</v>
      </c>
      <c r="E50" s="175" t="s">
        <v>385</v>
      </c>
      <c r="F50" s="317"/>
    </row>
    <row r="51" spans="1:6" x14ac:dyDescent="0.3">
      <c r="A51" s="175" t="s">
        <v>386</v>
      </c>
      <c r="B51" s="175" t="s">
        <v>386</v>
      </c>
      <c r="C51" s="175" t="s">
        <v>386</v>
      </c>
      <c r="D51" s="175" t="s">
        <v>386</v>
      </c>
      <c r="E51" s="175" t="s">
        <v>386</v>
      </c>
      <c r="F51" s="317"/>
    </row>
    <row r="52" spans="1:6" x14ac:dyDescent="0.3">
      <c r="A52" s="175" t="s">
        <v>387</v>
      </c>
      <c r="B52" s="175" t="s">
        <v>387</v>
      </c>
      <c r="C52" s="175" t="s">
        <v>387</v>
      </c>
      <c r="D52" s="175" t="s">
        <v>387</v>
      </c>
      <c r="E52" s="175" t="s">
        <v>387</v>
      </c>
      <c r="F52" s="317"/>
    </row>
    <row r="53" spans="1:6" x14ac:dyDescent="0.3">
      <c r="A53" s="175" t="s">
        <v>388</v>
      </c>
      <c r="B53" s="175" t="s">
        <v>388</v>
      </c>
      <c r="C53" s="175" t="s">
        <v>388</v>
      </c>
      <c r="D53" s="175" t="s">
        <v>388</v>
      </c>
      <c r="E53" s="175" t="s">
        <v>388</v>
      </c>
      <c r="F53" s="317"/>
    </row>
    <row r="54" spans="1:6" x14ac:dyDescent="0.3">
      <c r="A54" s="175" t="s">
        <v>389</v>
      </c>
      <c r="B54" s="175" t="s">
        <v>389</v>
      </c>
      <c r="C54" s="175" t="s">
        <v>389</v>
      </c>
      <c r="D54" s="175" t="s">
        <v>389</v>
      </c>
      <c r="E54" s="175" t="s">
        <v>389</v>
      </c>
      <c r="F54" s="317"/>
    </row>
    <row r="55" spans="1:6" x14ac:dyDescent="0.3">
      <c r="A55" s="175" t="s">
        <v>390</v>
      </c>
      <c r="B55" s="175" t="s">
        <v>390</v>
      </c>
      <c r="C55" s="175" t="s">
        <v>390</v>
      </c>
      <c r="D55" s="175" t="s">
        <v>390</v>
      </c>
      <c r="E55" s="175" t="s">
        <v>390</v>
      </c>
      <c r="F55" s="317"/>
    </row>
    <row r="56" spans="1:6" x14ac:dyDescent="0.3">
      <c r="A56" s="175" t="s">
        <v>391</v>
      </c>
      <c r="B56" s="175" t="s">
        <v>391</v>
      </c>
      <c r="C56" s="175" t="s">
        <v>391</v>
      </c>
      <c r="D56" s="175" t="s">
        <v>391</v>
      </c>
      <c r="E56" s="175" t="s">
        <v>391</v>
      </c>
      <c r="F56" s="317"/>
    </row>
    <row r="57" spans="1:6" x14ac:dyDescent="0.3">
      <c r="A57" s="175" t="s">
        <v>392</v>
      </c>
      <c r="B57" s="175" t="s">
        <v>392</v>
      </c>
      <c r="C57" s="175" t="s">
        <v>392</v>
      </c>
      <c r="D57" s="175" t="s">
        <v>392</v>
      </c>
      <c r="E57" s="175" t="s">
        <v>392</v>
      </c>
      <c r="F57" s="317"/>
    </row>
    <row r="58" spans="1:6" x14ac:dyDescent="0.3">
      <c r="A58" s="175" t="s">
        <v>393</v>
      </c>
      <c r="B58" s="175" t="s">
        <v>393</v>
      </c>
      <c r="C58" s="175" t="s">
        <v>393</v>
      </c>
      <c r="D58" s="175" t="s">
        <v>393</v>
      </c>
      <c r="E58" s="175" t="s">
        <v>393</v>
      </c>
      <c r="F58" s="317"/>
    </row>
    <row r="59" spans="1:6" x14ac:dyDescent="0.3">
      <c r="A59" s="175" t="s">
        <v>394</v>
      </c>
      <c r="B59" s="175" t="s">
        <v>394</v>
      </c>
      <c r="C59" s="175" t="s">
        <v>394</v>
      </c>
      <c r="D59" s="175" t="s">
        <v>394</v>
      </c>
      <c r="E59" s="175" t="s">
        <v>394</v>
      </c>
      <c r="F59" s="317"/>
    </row>
    <row r="60" spans="1:6" x14ac:dyDescent="0.3">
      <c r="A60" s="317"/>
      <c r="B60" s="317"/>
      <c r="C60" s="317"/>
      <c r="D60" s="317"/>
      <c r="E60" s="317"/>
      <c r="F60" s="317"/>
    </row>
  </sheetData>
  <sheetProtection sheet="1" selectLockedCells="1"/>
  <mergeCells count="2">
    <mergeCell ref="A2:B2"/>
    <mergeCell ref="A3:E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28" workbookViewId="0">
      <selection activeCell="A41" sqref="A41:B41"/>
    </sheetView>
  </sheetViews>
  <sheetFormatPr defaultColWidth="8.88671875" defaultRowHeight="14.4" x14ac:dyDescent="0.3"/>
  <cols>
    <col min="1" max="1" width="43.5546875" style="352" customWidth="1"/>
    <col min="2" max="2" width="79.44140625" customWidth="1"/>
    <col min="3" max="3" width="8.88671875" customWidth="1"/>
    <col min="4" max="4" width="9.109375" customWidth="1"/>
    <col min="5" max="5" width="4.44140625" customWidth="1"/>
    <col min="6" max="6" width="12.109375" customWidth="1"/>
  </cols>
  <sheetData>
    <row r="1" spans="1:2" ht="18" x14ac:dyDescent="0.3">
      <c r="A1" s="354" t="s">
        <v>395</v>
      </c>
    </row>
    <row r="2" spans="1:2" ht="15.6" x14ac:dyDescent="0.3">
      <c r="A2" s="349"/>
    </row>
    <row r="3" spans="1:2" ht="15.6" x14ac:dyDescent="0.3">
      <c r="A3" s="348" t="s">
        <v>396</v>
      </c>
    </row>
    <row r="4" spans="1:2" ht="15.6" x14ac:dyDescent="0.3">
      <c r="A4" s="351" t="s">
        <v>397</v>
      </c>
      <c r="B4" t="s">
        <v>398</v>
      </c>
    </row>
    <row r="5" spans="1:2" ht="15.6" x14ac:dyDescent="0.3">
      <c r="A5" s="353" t="s">
        <v>399</v>
      </c>
      <c r="B5" t="s">
        <v>400</v>
      </c>
    </row>
    <row r="6" spans="1:2" ht="15.6" x14ac:dyDescent="0.3">
      <c r="A6" s="353" t="s">
        <v>401</v>
      </c>
      <c r="B6" t="s">
        <v>402</v>
      </c>
    </row>
    <row r="7" spans="1:2" ht="15.6" x14ac:dyDescent="0.3">
      <c r="A7" s="353" t="s">
        <v>403</v>
      </c>
      <c r="B7" t="s">
        <v>404</v>
      </c>
    </row>
    <row r="8" spans="1:2" ht="15.6" x14ac:dyDescent="0.3">
      <c r="A8" s="353" t="s">
        <v>405</v>
      </c>
      <c r="B8" t="s">
        <v>406</v>
      </c>
    </row>
    <row r="9" spans="1:2" ht="15.6" x14ac:dyDescent="0.3">
      <c r="A9" s="353" t="s">
        <v>407</v>
      </c>
      <c r="B9" s="352" t="s">
        <v>408</v>
      </c>
    </row>
    <row r="10" spans="1:2" ht="15.6" x14ac:dyDescent="0.3">
      <c r="A10" s="353" t="s">
        <v>409</v>
      </c>
      <c r="B10" t="s">
        <v>410</v>
      </c>
    </row>
    <row r="11" spans="1:2" ht="15.6" x14ac:dyDescent="0.3">
      <c r="A11" s="351" t="s">
        <v>411</v>
      </c>
      <c r="B11" t="s">
        <v>412</v>
      </c>
    </row>
    <row r="12" spans="1:2" ht="15.6" x14ac:dyDescent="0.3">
      <c r="A12" s="350"/>
    </row>
    <row r="13" spans="1:2" ht="18" customHeight="1" x14ac:dyDescent="0.3">
      <c r="A13" s="596" t="s">
        <v>413</v>
      </c>
      <c r="B13" s="596"/>
    </row>
    <row r="14" spans="1:2" ht="33" customHeight="1" x14ac:dyDescent="0.3">
      <c r="A14" s="595" t="s">
        <v>414</v>
      </c>
      <c r="B14" s="595"/>
    </row>
    <row r="15" spans="1:2" ht="14.4" customHeight="1" x14ac:dyDescent="0.3">
      <c r="A15" s="595" t="s">
        <v>415</v>
      </c>
      <c r="B15" s="595"/>
    </row>
    <row r="16" spans="1:2" ht="35.1" customHeight="1" x14ac:dyDescent="0.3">
      <c r="A16" s="595" t="s">
        <v>416</v>
      </c>
      <c r="B16" s="595"/>
    </row>
    <row r="17" spans="1:2" ht="39" customHeight="1" x14ac:dyDescent="0.3">
      <c r="A17" s="595" t="s">
        <v>417</v>
      </c>
      <c r="B17" s="595"/>
    </row>
    <row r="18" spans="1:2" ht="39" customHeight="1" x14ac:dyDescent="0.3">
      <c r="A18" s="595" t="s">
        <v>418</v>
      </c>
      <c r="B18" s="595"/>
    </row>
    <row r="19" spans="1:2" ht="14.4" customHeight="1" x14ac:dyDescent="0.3">
      <c r="A19" s="595"/>
      <c r="B19" s="595"/>
    </row>
    <row r="20" spans="1:2" ht="15.6" x14ac:dyDescent="0.3">
      <c r="A20" s="593" t="s">
        <v>399</v>
      </c>
      <c r="B20" s="593"/>
    </row>
    <row r="21" spans="1:2" ht="51.6" customHeight="1" x14ac:dyDescent="0.3">
      <c r="A21" s="592" t="s">
        <v>419</v>
      </c>
      <c r="B21" s="592"/>
    </row>
    <row r="22" spans="1:2" ht="20.100000000000001" customHeight="1" x14ac:dyDescent="0.3">
      <c r="A22" s="592" t="s">
        <v>420</v>
      </c>
      <c r="B22" s="592"/>
    </row>
    <row r="23" spans="1:2" ht="21.6" customHeight="1" x14ac:dyDescent="0.3">
      <c r="A23" s="592" t="s">
        <v>421</v>
      </c>
      <c r="B23" s="592"/>
    </row>
    <row r="24" spans="1:2" ht="18.600000000000001" customHeight="1" x14ac:dyDescent="0.3">
      <c r="A24" s="592" t="s">
        <v>422</v>
      </c>
      <c r="B24" s="592"/>
    </row>
    <row r="25" spans="1:2" ht="51" customHeight="1" x14ac:dyDescent="0.3">
      <c r="A25" s="592" t="s">
        <v>423</v>
      </c>
      <c r="B25" s="592"/>
    </row>
    <row r="26" spans="1:2" x14ac:dyDescent="0.3">
      <c r="A26" s="592"/>
      <c r="B26" s="592"/>
    </row>
    <row r="27" spans="1:2" ht="18" customHeight="1" x14ac:dyDescent="0.3">
      <c r="A27" s="593" t="s">
        <v>401</v>
      </c>
      <c r="B27" s="593"/>
    </row>
    <row r="28" spans="1:2" ht="49.35" customHeight="1" x14ac:dyDescent="0.3">
      <c r="A28" s="592" t="s">
        <v>424</v>
      </c>
      <c r="B28" s="592"/>
    </row>
    <row r="29" spans="1:2" ht="33" customHeight="1" x14ac:dyDescent="0.3">
      <c r="A29" s="592" t="s">
        <v>425</v>
      </c>
      <c r="B29" s="592"/>
    </row>
    <row r="30" spans="1:2" ht="53.1" customHeight="1" x14ac:dyDescent="0.3">
      <c r="A30" s="592" t="s">
        <v>426</v>
      </c>
      <c r="B30" s="592"/>
    </row>
    <row r="31" spans="1:2" ht="14.4" customHeight="1" x14ac:dyDescent="0.3">
      <c r="A31" s="592"/>
      <c r="B31" s="592"/>
    </row>
    <row r="32" spans="1:2" ht="17.399999999999999" customHeight="1" x14ac:dyDescent="0.3">
      <c r="A32" s="593" t="s">
        <v>403</v>
      </c>
      <c r="B32" s="593"/>
    </row>
    <row r="33" spans="1:2" ht="14.4" customHeight="1" x14ac:dyDescent="0.3">
      <c r="A33" s="592" t="s">
        <v>427</v>
      </c>
      <c r="B33" s="592"/>
    </row>
    <row r="34" spans="1:2" x14ac:dyDescent="0.3">
      <c r="A34" s="592" t="s">
        <v>428</v>
      </c>
      <c r="B34" s="592"/>
    </row>
    <row r="35" spans="1:2" ht="36" customHeight="1" x14ac:dyDescent="0.3">
      <c r="A35" s="592" t="s">
        <v>429</v>
      </c>
      <c r="B35" s="592"/>
    </row>
    <row r="36" spans="1:2" ht="14.4" customHeight="1" x14ac:dyDescent="0.3">
      <c r="A36" s="592" t="s">
        <v>430</v>
      </c>
      <c r="B36" s="592"/>
    </row>
    <row r="37" spans="1:2" ht="14.4" customHeight="1" x14ac:dyDescent="0.3">
      <c r="A37" s="592" t="s">
        <v>431</v>
      </c>
      <c r="B37" s="592"/>
    </row>
    <row r="38" spans="1:2" ht="18" customHeight="1" x14ac:dyDescent="0.3">
      <c r="A38" s="592" t="s">
        <v>432</v>
      </c>
      <c r="B38" s="592"/>
    </row>
    <row r="39" spans="1:2" ht="51" customHeight="1" x14ac:dyDescent="0.3">
      <c r="A39" s="592" t="s">
        <v>433</v>
      </c>
      <c r="B39" s="592"/>
    </row>
    <row r="40" spans="1:2" x14ac:dyDescent="0.3">
      <c r="A40" s="592"/>
      <c r="B40" s="592"/>
    </row>
    <row r="41" spans="1:2" ht="15.6" x14ac:dyDescent="0.3">
      <c r="A41" s="593" t="s">
        <v>434</v>
      </c>
      <c r="B41" s="593"/>
    </row>
    <row r="42" spans="1:2" ht="48.6" customHeight="1" x14ac:dyDescent="0.3">
      <c r="A42" s="592" t="s">
        <v>435</v>
      </c>
      <c r="B42" s="592"/>
    </row>
    <row r="43" spans="1:2" ht="51" customHeight="1" x14ac:dyDescent="0.3">
      <c r="A43" s="592" t="s">
        <v>436</v>
      </c>
      <c r="B43" s="592"/>
    </row>
    <row r="44" spans="1:2" ht="14.4" customHeight="1" x14ac:dyDescent="0.3">
      <c r="A44" s="592"/>
      <c r="B44" s="592"/>
    </row>
    <row r="45" spans="1:2" ht="18" customHeight="1" x14ac:dyDescent="0.3">
      <c r="A45" s="593" t="s">
        <v>407</v>
      </c>
      <c r="B45" s="593"/>
    </row>
    <row r="46" spans="1:2" ht="14.4" customHeight="1" x14ac:dyDescent="0.3">
      <c r="A46" s="592" t="s">
        <v>437</v>
      </c>
      <c r="B46" s="592"/>
    </row>
    <row r="47" spans="1:2" ht="14.4" customHeight="1" x14ac:dyDescent="0.3">
      <c r="A47" s="594" t="s">
        <v>438</v>
      </c>
      <c r="B47" s="594"/>
    </row>
    <row r="48" spans="1:2" ht="48.6" customHeight="1" x14ac:dyDescent="0.3">
      <c r="A48" s="592" t="s">
        <v>439</v>
      </c>
      <c r="B48" s="592"/>
    </row>
    <row r="49" spans="1:2" ht="30" customHeight="1" x14ac:dyDescent="0.3">
      <c r="A49" s="592" t="s">
        <v>440</v>
      </c>
      <c r="B49" s="592"/>
    </row>
    <row r="50" spans="1:2" ht="19.350000000000001" customHeight="1" x14ac:dyDescent="0.3">
      <c r="A50" s="594" t="s">
        <v>441</v>
      </c>
      <c r="B50" s="594"/>
    </row>
    <row r="51" spans="1:2" ht="33" customHeight="1" x14ac:dyDescent="0.3">
      <c r="A51" s="592" t="s">
        <v>442</v>
      </c>
      <c r="B51" s="592"/>
    </row>
    <row r="52" spans="1:2" ht="18.600000000000001" customHeight="1" x14ac:dyDescent="0.3">
      <c r="A52" s="592" t="s">
        <v>443</v>
      </c>
      <c r="B52" s="592"/>
    </row>
    <row r="53" spans="1:2" ht="14.4" customHeight="1" x14ac:dyDescent="0.3">
      <c r="A53" s="594" t="s">
        <v>444</v>
      </c>
      <c r="B53" s="594"/>
    </row>
    <row r="54" spans="1:2" ht="33.6" customHeight="1" x14ac:dyDescent="0.3">
      <c r="A54" s="592" t="s">
        <v>445</v>
      </c>
      <c r="B54" s="592"/>
    </row>
    <row r="55" spans="1:2" ht="14.4" customHeight="1" x14ac:dyDescent="0.3">
      <c r="A55" s="592"/>
      <c r="B55" s="592"/>
    </row>
    <row r="56" spans="1:2" ht="14.4" customHeight="1" x14ac:dyDescent="0.3">
      <c r="A56" s="593" t="s">
        <v>409</v>
      </c>
      <c r="B56" s="593"/>
    </row>
    <row r="57" spans="1:2" ht="14.4" customHeight="1" x14ac:dyDescent="0.3">
      <c r="A57" s="592" t="s">
        <v>446</v>
      </c>
      <c r="B57" s="592"/>
    </row>
    <row r="58" spans="1:2" ht="14.4" customHeight="1" x14ac:dyDescent="0.3">
      <c r="A58" s="592" t="s">
        <v>447</v>
      </c>
      <c r="B58" s="592"/>
    </row>
    <row r="59" spans="1:2" ht="14.4" customHeight="1" x14ac:dyDescent="0.3">
      <c r="A59" s="592" t="s">
        <v>448</v>
      </c>
      <c r="B59" s="592"/>
    </row>
    <row r="60" spans="1:2" ht="14.4" customHeight="1" x14ac:dyDescent="0.3">
      <c r="A60" s="592" t="s">
        <v>449</v>
      </c>
      <c r="B60" s="592"/>
    </row>
    <row r="61" spans="1:2" ht="14.4" customHeight="1" x14ac:dyDescent="0.3">
      <c r="A61" s="592" t="s">
        <v>450</v>
      </c>
      <c r="B61" s="592"/>
    </row>
    <row r="62" spans="1:2" ht="14.4" customHeight="1" x14ac:dyDescent="0.3">
      <c r="A62" s="592" t="s">
        <v>451</v>
      </c>
      <c r="B62" s="592"/>
    </row>
    <row r="63" spans="1:2" x14ac:dyDescent="0.3">
      <c r="A63" s="592"/>
      <c r="B63" s="592"/>
    </row>
    <row r="64" spans="1:2" ht="17.100000000000001" customHeight="1" x14ac:dyDescent="0.3">
      <c r="A64" s="593" t="s">
        <v>411</v>
      </c>
      <c r="B64" s="593"/>
    </row>
    <row r="65" spans="1:2" ht="46.35" customHeight="1" x14ac:dyDescent="0.3">
      <c r="A65" s="592" t="s">
        <v>452</v>
      </c>
      <c r="B65" s="592"/>
    </row>
    <row r="66" spans="1:2" x14ac:dyDescent="0.3">
      <c r="A66" s="592" t="s">
        <v>453</v>
      </c>
      <c r="B66" s="592"/>
    </row>
    <row r="67" spans="1:2" ht="14.4" customHeight="1" x14ac:dyDescent="0.3">
      <c r="A67" s="592" t="s">
        <v>454</v>
      </c>
      <c r="B67" s="592"/>
    </row>
    <row r="68" spans="1:2" ht="14.4" customHeight="1" x14ac:dyDescent="0.3">
      <c r="A68" s="592" t="s">
        <v>455</v>
      </c>
      <c r="B68" s="592"/>
    </row>
  </sheetData>
  <sheetProtection sheet="1" objects="1" scenarios="1"/>
  <mergeCells count="56">
    <mergeCell ref="A13:B13"/>
    <mergeCell ref="A19:B19"/>
    <mergeCell ref="A26:B26"/>
    <mergeCell ref="A14:B14"/>
    <mergeCell ref="A15:B15"/>
    <mergeCell ref="A16:B16"/>
    <mergeCell ref="A17:B17"/>
    <mergeCell ref="A25:B25"/>
    <mergeCell ref="A28:B28"/>
    <mergeCell ref="A29:B29"/>
    <mergeCell ref="A18:B18"/>
    <mergeCell ref="A21:B21"/>
    <mergeCell ref="A44:B44"/>
    <mergeCell ref="A20:B20"/>
    <mergeCell ref="A22:B22"/>
    <mergeCell ref="A23:B23"/>
    <mergeCell ref="A24:B24"/>
    <mergeCell ref="A45:B45"/>
    <mergeCell ref="A27:B27"/>
    <mergeCell ref="A31:B31"/>
    <mergeCell ref="A30:B30"/>
    <mergeCell ref="A39:B39"/>
    <mergeCell ref="A42:B42"/>
    <mergeCell ref="A43:B43"/>
    <mergeCell ref="A32:B32"/>
    <mergeCell ref="A34:B34"/>
    <mergeCell ref="A35:B35"/>
    <mergeCell ref="A36:B36"/>
    <mergeCell ref="A37:B37"/>
    <mergeCell ref="A38:B38"/>
    <mergeCell ref="A33:B33"/>
    <mergeCell ref="A40:B40"/>
    <mergeCell ref="A41:B41"/>
    <mergeCell ref="A46:B46"/>
    <mergeCell ref="A59:B59"/>
    <mergeCell ref="A48:B48"/>
    <mergeCell ref="A49:B49"/>
    <mergeCell ref="A50:B50"/>
    <mergeCell ref="A51:B51"/>
    <mergeCell ref="A52:B52"/>
    <mergeCell ref="A53:B53"/>
    <mergeCell ref="A54:B54"/>
    <mergeCell ref="A55:B55"/>
    <mergeCell ref="A56:B56"/>
    <mergeCell ref="A57:B57"/>
    <mergeCell ref="A58:B58"/>
    <mergeCell ref="A47:B47"/>
    <mergeCell ref="A67:B67"/>
    <mergeCell ref="A68:B68"/>
    <mergeCell ref="A66:B66"/>
    <mergeCell ref="A60:B60"/>
    <mergeCell ref="A61:B61"/>
    <mergeCell ref="A62:B62"/>
    <mergeCell ref="A63:B63"/>
    <mergeCell ref="A64:B64"/>
    <mergeCell ref="A65:B6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E5" sqref="E5"/>
    </sheetView>
  </sheetViews>
  <sheetFormatPr defaultColWidth="12.5546875" defaultRowHeight="15" customHeight="1" x14ac:dyDescent="0.3"/>
  <cols>
    <col min="1" max="1" width="23.109375" customWidth="1"/>
    <col min="2" max="2" width="25.44140625" customWidth="1"/>
    <col min="3" max="4" width="19.44140625" customWidth="1"/>
    <col min="5" max="5" width="26.44140625" customWidth="1"/>
    <col min="6" max="13" width="14.44140625" customWidth="1"/>
    <col min="14" max="26" width="8.109375" customWidth="1"/>
  </cols>
  <sheetData>
    <row r="1" spans="1:26" ht="14.25" customHeight="1" x14ac:dyDescent="0.3">
      <c r="A1" s="21" t="s">
        <v>456</v>
      </c>
      <c r="B1" s="21" t="s">
        <v>457</v>
      </c>
      <c r="C1" s="21" t="s">
        <v>458</v>
      </c>
      <c r="D1" s="21" t="s">
        <v>459</v>
      </c>
      <c r="E1" s="21" t="s">
        <v>460</v>
      </c>
      <c r="F1" s="21" t="s">
        <v>461</v>
      </c>
      <c r="G1" s="21" t="s">
        <v>462</v>
      </c>
      <c r="H1" s="21" t="s">
        <v>463</v>
      </c>
      <c r="I1" s="21" t="s">
        <v>464</v>
      </c>
      <c r="J1" s="21" t="s">
        <v>465</v>
      </c>
      <c r="K1" s="21" t="s">
        <v>466</v>
      </c>
      <c r="L1" s="21" t="s">
        <v>467</v>
      </c>
      <c r="M1" s="21" t="s">
        <v>468</v>
      </c>
      <c r="N1" s="22"/>
      <c r="O1" s="22"/>
      <c r="P1" s="22"/>
      <c r="Q1" s="22"/>
      <c r="R1" s="22"/>
      <c r="S1" s="22"/>
      <c r="T1" s="22"/>
      <c r="U1" s="22"/>
      <c r="V1" s="22"/>
      <c r="W1" s="22"/>
      <c r="X1" s="22"/>
      <c r="Y1" s="22"/>
      <c r="Z1" s="22"/>
    </row>
    <row r="2" spans="1:26" ht="114" customHeight="1" x14ac:dyDescent="0.3">
      <c r="A2" s="23" t="s">
        <v>469</v>
      </c>
      <c r="B2" s="23" t="s">
        <v>470</v>
      </c>
      <c r="C2" s="23" t="s">
        <v>471</v>
      </c>
      <c r="D2" s="23" t="s">
        <v>472</v>
      </c>
      <c r="E2" s="23" t="s">
        <v>473</v>
      </c>
      <c r="F2" s="23" t="s">
        <v>472</v>
      </c>
      <c r="G2" s="23" t="s">
        <v>474</v>
      </c>
      <c r="H2" s="23" t="s">
        <v>472</v>
      </c>
      <c r="I2" s="23" t="s">
        <v>472</v>
      </c>
      <c r="J2" s="23" t="s">
        <v>472</v>
      </c>
      <c r="K2" s="23" t="s">
        <v>475</v>
      </c>
      <c r="L2" s="23" t="s">
        <v>472</v>
      </c>
      <c r="M2" s="23" t="s">
        <v>476</v>
      </c>
      <c r="N2" s="22"/>
      <c r="O2" s="22"/>
      <c r="P2" s="22"/>
      <c r="Q2" s="22"/>
      <c r="R2" s="22"/>
      <c r="S2" s="22"/>
      <c r="T2" s="22"/>
      <c r="U2" s="22"/>
      <c r="V2" s="22"/>
      <c r="W2" s="22"/>
      <c r="X2" s="22"/>
      <c r="Y2" s="22"/>
      <c r="Z2" s="22"/>
    </row>
    <row r="3" spans="1:26" ht="114" customHeight="1" x14ac:dyDescent="0.3">
      <c r="A3" s="24" t="s">
        <v>477</v>
      </c>
      <c r="B3" s="25"/>
      <c r="C3" s="25"/>
      <c r="D3" s="25"/>
      <c r="E3" s="26"/>
      <c r="F3" s="26"/>
      <c r="G3" s="25"/>
      <c r="H3" s="25"/>
      <c r="I3" s="25"/>
      <c r="J3" s="25"/>
      <c r="K3" s="25"/>
      <c r="L3" s="25"/>
      <c r="M3" s="25"/>
      <c r="N3" s="22"/>
      <c r="O3" s="22"/>
      <c r="P3" s="22"/>
      <c r="Q3" s="22"/>
      <c r="R3" s="22"/>
      <c r="S3" s="22"/>
      <c r="T3" s="22"/>
      <c r="U3" s="22"/>
      <c r="V3" s="22"/>
      <c r="W3" s="22"/>
      <c r="X3" s="22"/>
      <c r="Y3" s="22"/>
      <c r="Z3" s="22"/>
    </row>
    <row r="4" spans="1:26" ht="89.25" customHeight="1" x14ac:dyDescent="0.3">
      <c r="A4" s="27" t="s">
        <v>478</v>
      </c>
      <c r="B4" s="23"/>
      <c r="C4" s="23" t="s">
        <v>479</v>
      </c>
      <c r="D4" s="28" t="s">
        <v>480</v>
      </c>
      <c r="E4" s="23" t="s">
        <v>481</v>
      </c>
      <c r="F4" s="23" t="s">
        <v>482</v>
      </c>
      <c r="G4" s="23"/>
      <c r="H4" s="23"/>
      <c r="I4" s="23"/>
      <c r="J4" s="23"/>
      <c r="K4" s="23"/>
      <c r="L4" s="23"/>
      <c r="M4" s="23"/>
      <c r="N4" s="22"/>
      <c r="O4" s="22"/>
      <c r="P4" s="22"/>
      <c r="Q4" s="22"/>
      <c r="R4" s="22"/>
      <c r="S4" s="22"/>
      <c r="T4" s="22"/>
      <c r="U4" s="22"/>
      <c r="V4" s="22"/>
      <c r="W4" s="22"/>
      <c r="X4" s="22"/>
      <c r="Y4" s="22"/>
      <c r="Z4" s="22"/>
    </row>
    <row r="5" spans="1:26" ht="54.75" customHeight="1" x14ac:dyDescent="0.3">
      <c r="A5" s="24" t="s">
        <v>483</v>
      </c>
      <c r="B5" s="25"/>
      <c r="C5" s="25" t="s">
        <v>484</v>
      </c>
      <c r="D5" s="25"/>
      <c r="E5" s="25"/>
      <c r="F5" s="25"/>
      <c r="G5" s="25"/>
      <c r="H5" s="25"/>
      <c r="I5" s="25"/>
      <c r="J5" s="25"/>
      <c r="K5" s="25"/>
      <c r="L5" s="25"/>
      <c r="M5" s="25"/>
      <c r="N5" s="22"/>
      <c r="O5" s="22"/>
      <c r="P5" s="22"/>
      <c r="Q5" s="22"/>
      <c r="R5" s="22"/>
      <c r="S5" s="22"/>
      <c r="T5" s="22"/>
      <c r="U5" s="22"/>
      <c r="V5" s="22"/>
      <c r="W5" s="22"/>
      <c r="X5" s="22"/>
      <c r="Y5" s="22"/>
      <c r="Z5" s="22"/>
    </row>
    <row r="6" spans="1:26" ht="54" customHeight="1" x14ac:dyDescent="0.3">
      <c r="A6" s="27" t="s">
        <v>485</v>
      </c>
      <c r="B6" s="23"/>
      <c r="C6" s="23"/>
      <c r="D6" s="23"/>
      <c r="E6" s="23"/>
      <c r="F6" s="23" t="s">
        <v>486</v>
      </c>
      <c r="G6" s="23"/>
      <c r="H6" s="23"/>
      <c r="I6" s="23"/>
      <c r="J6" s="23"/>
      <c r="K6" s="23"/>
      <c r="L6" s="23"/>
      <c r="M6" s="23"/>
      <c r="N6" s="22"/>
      <c r="O6" s="22"/>
      <c r="P6" s="22"/>
      <c r="Q6" s="22"/>
      <c r="R6" s="22"/>
      <c r="S6" s="22"/>
      <c r="T6" s="22"/>
      <c r="U6" s="22"/>
      <c r="V6" s="22"/>
      <c r="W6" s="22"/>
      <c r="X6" s="22"/>
      <c r="Y6" s="22"/>
      <c r="Z6" s="22"/>
    </row>
    <row r="7" spans="1:26" ht="14.25" customHeight="1" x14ac:dyDescent="0.3">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x14ac:dyDescent="0.3">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3">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x14ac:dyDescent="0.3">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x14ac:dyDescent="0.3">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x14ac:dyDescent="0.3">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3">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x14ac:dyDescent="0.3">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3">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3">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3">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3">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3">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3">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3">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3">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3">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3">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3">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3">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3">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3">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3">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3">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3">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3">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3">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3">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3">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3">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3">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3">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3">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3">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3">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3">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3">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3">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3">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3">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3">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3">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3">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3">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3">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3">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3">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3">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3">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3">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3">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3">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3">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3">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3">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3">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3">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3">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3">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3">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3">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3">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3">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3">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3">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3">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3">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3">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3">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3">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3">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3">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3">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3">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3">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3">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3">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3">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3">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3">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3">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3">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3">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3">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3">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3">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3">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3">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3">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3">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3">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3">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3">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3">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3">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3">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3">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3">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3">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3">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3">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3">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3">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3">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3">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3">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3">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3">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3">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3">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3">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3">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CA2529727801A479614006EA21FCDE8" ma:contentTypeVersion="2" ma:contentTypeDescription="Luo uusi asiakirja." ma:contentTypeScope="" ma:versionID="658659aa6ddb464fdf246543456d3406">
  <xsd:schema xmlns:xsd="http://www.w3.org/2001/XMLSchema" xmlns:xs="http://www.w3.org/2001/XMLSchema" xmlns:p="http://schemas.microsoft.com/office/2006/metadata/properties" xmlns:ns2="b406f94c-163c-4281-bcf2-7122916c10c3" targetNamespace="http://schemas.microsoft.com/office/2006/metadata/properties" ma:root="true" ma:fieldsID="2b0cd94ed912c57dab8039b10b5a70c5" ns2:_="">
    <xsd:import namespace="b406f94c-163c-4281-bcf2-7122916c10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6f94c-163c-4281-bcf2-7122916c1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0729E9-BB90-4FED-8FB2-55A939F7E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6f94c-163c-4281-bcf2-7122916c10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8114A1-1780-4D6C-AA18-E7A79FF31622}">
  <ds:schemaRefs>
    <ds:schemaRef ds:uri="http://schemas.microsoft.com/sharepoint/v3/contenttype/forms"/>
  </ds:schemaRefs>
</ds:datastoreItem>
</file>

<file path=customXml/itemProps3.xml><?xml version="1.0" encoding="utf-8"?>
<ds:datastoreItem xmlns:ds="http://schemas.openxmlformats.org/officeDocument/2006/customXml" ds:itemID="{F8474C3D-A673-4389-84C9-5FDE0D598C1A}">
  <ds:schemaRefs>
    <ds:schemaRef ds:uri="http://schemas.microsoft.com/office/2006/metadata/properties"/>
    <ds:schemaRef ds:uri="http://www.w3.org/XML/1998/namespace"/>
    <ds:schemaRef ds:uri="http://purl.org/dc/terms/"/>
    <ds:schemaRef ds:uri="b406f94c-163c-4281-bcf2-7122916c10c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TOIMINTA</vt:lpstr>
      <vt:lpstr>OHJEET JA MÄÄRITELMÄT</vt:lpstr>
      <vt:lpstr>Case-esimerkkejä</vt:lpstr>
      <vt:lpstr>Tilastoinnin tarkoitus</vt:lpstr>
      <vt:lpstr>Tiedot liitolle</vt:lpstr>
      <vt:lpstr>Yhteenveto</vt:lpstr>
      <vt:lpstr>Muuttujat</vt:lpstr>
      <vt:lpstr>Excel for dummies</vt:lpstr>
      <vt:lpstr>VUOSIKELLO</vt:lpstr>
      <vt:lpstr>OHJEITA PÄIVITTÄJÄLLE</vt:lpstr>
      <vt:lpstr>'OHJEET JA MÄÄRITELMÄT'!_GoBack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Herranen Noora</dc:creator>
  <cp:keywords/>
  <dc:description/>
  <cp:lastModifiedBy>Vatanen Julia</cp:lastModifiedBy>
  <cp:revision/>
  <dcterms:created xsi:type="dcterms:W3CDTF">2016-02-09T07:26:49Z</dcterms:created>
  <dcterms:modified xsi:type="dcterms:W3CDTF">2022-03-17T12:16:07Z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0x0101002CA2529727801A479614006EA21FCDE8</vt:lpwstr>
  </property>
</Properties>
</file>